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0515" activeTab="0"/>
  </bookViews>
  <sheets>
    <sheet name="COVID-19 BGT PERF" sheetId="1" r:id="rId1"/>
    <sheet name="FUNCTIONS OF GOVT" sheetId="2" r:id="rId2"/>
  </sheets>
  <definedNames>
    <definedName name="_xlnm.Print_Area" localSheetId="0">'COVID-19 BGT PERF'!$A$1:$H$358</definedName>
  </definedNames>
  <calcPr fullCalcOnLoad="1"/>
</workbook>
</file>

<file path=xl/sharedStrings.xml><?xml version="1.0" encoding="utf-8"?>
<sst xmlns="http://schemas.openxmlformats.org/spreadsheetml/2006/main" count="474" uniqueCount="150">
  <si>
    <t xml:space="preserve"> </t>
  </si>
  <si>
    <t>#</t>
  </si>
  <si>
    <t>ADMINISTRATION SECTOR</t>
  </si>
  <si>
    <t>011111300100</t>
  </si>
  <si>
    <t>Government House and Protocol</t>
  </si>
  <si>
    <t>SOCIAL SECTOR</t>
  </si>
  <si>
    <t>052100100100</t>
  </si>
  <si>
    <t>Ministry of Health</t>
  </si>
  <si>
    <t>051700300100</t>
  </si>
  <si>
    <t>052100100200</t>
  </si>
  <si>
    <t>052110200100</t>
  </si>
  <si>
    <t>Hospital/Health Services Management Board/Agency</t>
  </si>
  <si>
    <t>011101300200</t>
  </si>
  <si>
    <t>21010103</t>
  </si>
  <si>
    <t>Total:</t>
  </si>
  <si>
    <t>OFFICE OF THE ACCOUNTANT-GENERAL</t>
  </si>
  <si>
    <t>MINISTRY OF FINANCE</t>
  </si>
  <si>
    <t>BENIN CITY, EDO STATE</t>
  </si>
  <si>
    <t>MINISTRIES/EXTRA</t>
  </si>
  <si>
    <t>MINISTERIAL DEPARTMENTS</t>
  </si>
  <si>
    <t>CAPITAL EXPENDITURE</t>
  </si>
  <si>
    <t>RECURRENT EXPENDITURE</t>
  </si>
  <si>
    <t>(PERSONNEL COST)</t>
  </si>
  <si>
    <t>(OVERHEAD COST)</t>
  </si>
  <si>
    <t>(CRFC)</t>
  </si>
  <si>
    <t>Edo State Health Insurance Commission</t>
  </si>
  <si>
    <t>052100100500</t>
  </si>
  <si>
    <t>Public works Volunteers (PUWOV)</t>
  </si>
  <si>
    <t>State Universal Basic Education Board</t>
  </si>
  <si>
    <t>052100100600</t>
  </si>
  <si>
    <t>Edo State Primary Healthcare Agency</t>
  </si>
  <si>
    <t>BGT</t>
  </si>
  <si>
    <t>PERF</t>
  </si>
  <si>
    <t>%</t>
  </si>
  <si>
    <t>COVID-19</t>
  </si>
  <si>
    <t>BUDGET</t>
  </si>
  <si>
    <t>COVID-19 ACTUAL</t>
  </si>
  <si>
    <t>BY FUNCTIONS OF</t>
  </si>
  <si>
    <t>GOVERNMENT</t>
  </si>
  <si>
    <t>GENERAL PUBLIC SERVICES</t>
  </si>
  <si>
    <t>HEALTH</t>
  </si>
  <si>
    <t>EDUCATION</t>
  </si>
  <si>
    <t>21020201</t>
  </si>
  <si>
    <t>CAPITAL EXP.</t>
  </si>
  <si>
    <t>RECURRENT EXP.</t>
  </si>
  <si>
    <t>Sub Total</t>
  </si>
  <si>
    <t>GRAND-TOTAL</t>
  </si>
  <si>
    <t xml:space="preserve">Ministry of Health (Health Insurance) </t>
  </si>
  <si>
    <t>REVENUE</t>
  </si>
  <si>
    <t>I</t>
  </si>
  <si>
    <t>II</t>
  </si>
  <si>
    <t>COVID-19 Support - FGN</t>
  </si>
  <si>
    <t>COVID-19 Support - Individuals/Cooperate Institutions</t>
  </si>
  <si>
    <t>13020301</t>
  </si>
  <si>
    <t>DOMESTIC GRANTS</t>
  </si>
  <si>
    <t>COVID-19 BUDGET</t>
  </si>
  <si>
    <t>BALANCE</t>
  </si>
  <si>
    <t>052100100300</t>
  </si>
  <si>
    <t>Sickle Cell Centre</t>
  </si>
  <si>
    <t>052100100400</t>
  </si>
  <si>
    <t>Medical Assistance</t>
  </si>
  <si>
    <t>052110300100</t>
  </si>
  <si>
    <t>Traditional/Alternative Medicine Board</t>
  </si>
  <si>
    <t>CRFC -SOCIAL CONTRIBUTION</t>
  </si>
  <si>
    <t>2102020</t>
  </si>
  <si>
    <t>21010103(k)</t>
  </si>
  <si>
    <t>Edo State Health Insurance Commission - Salary</t>
  </si>
  <si>
    <t xml:space="preserve">SUMMARY </t>
  </si>
  <si>
    <t>MINISTRIES, DEPARTMENTS &amp; AGENCIES</t>
  </si>
  <si>
    <t>(MDA's)</t>
  </si>
  <si>
    <t>Osiomo Leprosarium</t>
  </si>
  <si>
    <t>CODE</t>
  </si>
  <si>
    <t xml:space="preserve">EDO STATE GOVERNMENT </t>
  </si>
  <si>
    <t>FOR THE PERIOD OF</t>
  </si>
  <si>
    <t>Produced</t>
  </si>
  <si>
    <t>By</t>
  </si>
  <si>
    <t>OFFICE OF THE ACCOUNTANT-GENERAL,</t>
  </si>
  <si>
    <t xml:space="preserve">BENIN CITY </t>
  </si>
  <si>
    <t>EDO STATE</t>
  </si>
  <si>
    <t>BUDGET EXECUTION REPORT FOR COVID-19</t>
  </si>
  <si>
    <t>RESPONSE AND RECOVERY PROGRAMME</t>
  </si>
  <si>
    <t>TOTAL</t>
  </si>
  <si>
    <t>RECIEPTS</t>
  </si>
  <si>
    <t>Julius O. Anelu,</t>
  </si>
  <si>
    <t>Accountant-General,</t>
  </si>
  <si>
    <t>Edo State.</t>
  </si>
  <si>
    <t>(MAR - OCT. 2020)</t>
  </si>
  <si>
    <t>MARCH TO NOVEMBER, 2020</t>
  </si>
  <si>
    <t>ACTUAL (NOV. 2020)</t>
  </si>
  <si>
    <t>(MAR - NOV. 2020)</t>
  </si>
  <si>
    <t>DEC. 21, 2020</t>
  </si>
  <si>
    <t>BY ECONOMIC</t>
  </si>
  <si>
    <t>CLASSIFFICATION</t>
  </si>
  <si>
    <t>(MAR - OCT 2020)</t>
  </si>
  <si>
    <t>(MAR - NOV 2020)</t>
  </si>
  <si>
    <t>13020301   (i)</t>
  </si>
  <si>
    <t>13020301   (ii)</t>
  </si>
  <si>
    <t>21010100</t>
  </si>
  <si>
    <t>SALARIES AND WAGES</t>
  </si>
  <si>
    <t>21020200</t>
  </si>
  <si>
    <t>SOCIAL CONTRIBUTIONS</t>
  </si>
  <si>
    <t>21030100</t>
  </si>
  <si>
    <t>SOCIAL BENEFITS</t>
  </si>
  <si>
    <t>22020100</t>
  </si>
  <si>
    <t>TRAVEL &amp; TRANSPORT - GENERAL</t>
  </si>
  <si>
    <t>22020200</t>
  </si>
  <si>
    <t>UTILITIES - GENERAL</t>
  </si>
  <si>
    <t>22020300</t>
  </si>
  <si>
    <t>MATERIALS &amp; SUPPLIES - GENERAL</t>
  </si>
  <si>
    <t>22020400</t>
  </si>
  <si>
    <t>MAINTENANCE SERVICES - GENERAL</t>
  </si>
  <si>
    <t>22020500</t>
  </si>
  <si>
    <t>TRAINING - GENERAL</t>
  </si>
  <si>
    <t>22020600</t>
  </si>
  <si>
    <t>OTHER SERVICES - GENERAL</t>
  </si>
  <si>
    <t>22020700</t>
  </si>
  <si>
    <t>CONSULTING &amp; PROFESSIONAL SERVICES - GENERAL</t>
  </si>
  <si>
    <t>22020800</t>
  </si>
  <si>
    <t>FUEL &amp; LUBRICANTS - GENERAL</t>
  </si>
  <si>
    <t>22020900</t>
  </si>
  <si>
    <t>FINANCIAL CHARGES - GENERAL</t>
  </si>
  <si>
    <t>22021000</t>
  </si>
  <si>
    <t>MISCELLANEOUS EXPENSES - GENERAL</t>
  </si>
  <si>
    <t>22040100</t>
  </si>
  <si>
    <t>DOMESTIC GRANTS AND CONTRIBUTIONS</t>
  </si>
  <si>
    <t>31050100</t>
  </si>
  <si>
    <t>INVENTORIES</t>
  </si>
  <si>
    <t>31050200</t>
  </si>
  <si>
    <t>WORK-IN-PROGRESS</t>
  </si>
  <si>
    <t>31090100</t>
  </si>
  <si>
    <t>LOCAL INVESTMENTS</t>
  </si>
  <si>
    <t>31100100</t>
  </si>
  <si>
    <t>LOCAL LOANS</t>
  </si>
  <si>
    <t>32010100</t>
  </si>
  <si>
    <t>LAND &amp; BUILDING - GENERAL</t>
  </si>
  <si>
    <t>32010200</t>
  </si>
  <si>
    <t>INFRASTRUCTURE - GENERAL</t>
  </si>
  <si>
    <t>32010300</t>
  </si>
  <si>
    <t>PLANT &amp; MACHINERY - GENERAL</t>
  </si>
  <si>
    <t>32010400</t>
  </si>
  <si>
    <t>FIXED ASSETS - GENERAL</t>
  </si>
  <si>
    <t>32010500</t>
  </si>
  <si>
    <t>OFFICE EQUIPMENT - GENERAL</t>
  </si>
  <si>
    <t>32010600</t>
  </si>
  <si>
    <t>FURNITURE &amp; FITTINGS - GENERAL</t>
  </si>
  <si>
    <t>32010900</t>
  </si>
  <si>
    <t>SPECIALISED ASSETS - GENERAL</t>
  </si>
  <si>
    <t>32020100</t>
  </si>
  <si>
    <t>32030100</t>
  </si>
  <si>
    <t>INTANGIBLE ASSETS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</si>
</sst>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=N=&quot;#,##0;\-&quot;=N=&quot;#,##0"/>
    <numFmt numFmtId="165" formatCode="&quot;=N=&quot;#,##0;[Red]\-&quot;=N=&quot;#,##0"/>
    <numFmt numFmtId="166" formatCode="&quot;=N=&quot;#,##0.00;\-&quot;=N=&quot;#,##0.00"/>
    <numFmt numFmtId="167" formatCode="&quot;=N=&quot;#,##0.00;[Red]\-&quot;=N=&quot;#,##0.00"/>
    <numFmt numFmtId="168" formatCode="_-&quot;=N=&quot;* #,##0_-;\-&quot;=N=&quot;* #,##0_-;_-&quot;=N=&quot;* &quot;-&quot;_-;_-@_-"/>
    <numFmt numFmtId="169" formatCode="_-* #,##0_-;\-* #,##0_-;_-* &quot;-&quot;_-;_-@_-"/>
    <numFmt numFmtId="170" formatCode="_-&quot;=N=&quot;* #,##0.00_-;\-&quot;=N=&quot;* #,##0.00_-;_-&quot;=N=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6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60"/>
      <color indexed="12"/>
      <name val="Arial"/>
      <family val="2"/>
    </font>
    <font>
      <b/>
      <sz val="35"/>
      <color indexed="12"/>
      <name val="Arial"/>
      <family val="2"/>
    </font>
    <font>
      <b/>
      <sz val="35"/>
      <color indexed="10"/>
      <name val="Arial"/>
      <family val="2"/>
    </font>
    <font>
      <b/>
      <sz val="25"/>
      <color indexed="10"/>
      <name val="Arial"/>
      <family val="2"/>
    </font>
    <font>
      <b/>
      <sz val="40"/>
      <color indexed="12"/>
      <name val="Arial"/>
      <family val="2"/>
    </font>
    <font>
      <b/>
      <sz val="25"/>
      <color indexed="12"/>
      <name val="Arial"/>
      <family val="2"/>
    </font>
    <font>
      <b/>
      <u val="single"/>
      <sz val="35"/>
      <color indexed="40"/>
      <name val="Arial"/>
      <family val="2"/>
    </font>
    <font>
      <b/>
      <u val="single"/>
      <sz val="16"/>
      <color indexed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 quotePrefix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5" fontId="22" fillId="0" borderId="0" xfId="0" applyNumberFormat="1" applyFont="1" applyBorder="1" applyAlignment="1">
      <alignment horizontal="left"/>
    </xf>
    <xf numFmtId="0" fontId="9" fillId="34" borderId="2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9" fontId="62" fillId="35" borderId="26" xfId="58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/>
    </xf>
    <xf numFmtId="9" fontId="63" fillId="35" borderId="13" xfId="58" applyFont="1" applyFill="1" applyBorder="1" applyAlignment="1">
      <alignment horizontal="center" vertical="center"/>
    </xf>
    <xf numFmtId="43" fontId="64" fillId="0" borderId="11" xfId="42" applyNumberFormat="1" applyFont="1" applyBorder="1" applyAlignment="1" quotePrefix="1">
      <alignment horizontal="center" vertical="center"/>
    </xf>
    <xf numFmtId="43" fontId="65" fillId="0" borderId="28" xfId="42" applyNumberFormat="1" applyFont="1" applyBorder="1" applyAlignment="1">
      <alignment horizontal="left" vertical="center" wrapText="1"/>
    </xf>
    <xf numFmtId="43" fontId="23" fillId="0" borderId="28" xfId="42" applyNumberFormat="1" applyFont="1" applyBorder="1" applyAlignment="1">
      <alignment horizontal="left" vertical="center" wrapText="1"/>
    </xf>
    <xf numFmtId="9" fontId="62" fillId="35" borderId="29" xfId="58" applyFont="1" applyFill="1" applyBorder="1" applyAlignment="1">
      <alignment horizontal="center"/>
    </xf>
    <xf numFmtId="9" fontId="63" fillId="35" borderId="13" xfId="58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9" fontId="63" fillId="35" borderId="29" xfId="58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6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coat of arms.jpg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</xdr:row>
      <xdr:rowOff>0</xdr:rowOff>
    </xdr:from>
    <xdr:to>
      <xdr:col>4</xdr:col>
      <xdr:colOff>495300</xdr:colOff>
      <xdr:row>10</xdr:row>
      <xdr:rowOff>152400</xdr:rowOff>
    </xdr:to>
    <xdr:pic>
      <xdr:nvPicPr>
        <xdr:cNvPr id="1" name="Picture 8" descr="C:\My Documents\coat of arm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57900" y="323850"/>
          <a:ext cx="3019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361950</xdr:colOff>
      <xdr:row>32</xdr:row>
      <xdr:rowOff>0</xdr:rowOff>
    </xdr:to>
    <xdr:sp>
      <xdr:nvSpPr>
        <xdr:cNvPr id="2" name="AutoShape 9"/>
        <xdr:cNvSpPr>
          <a:spLocks/>
        </xdr:cNvSpPr>
      </xdr:nvSpPr>
      <xdr:spPr>
        <a:xfrm>
          <a:off x="1352550" y="161925"/>
          <a:ext cx="219075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0</xdr:rowOff>
    </xdr:from>
    <xdr:to>
      <xdr:col>7</xdr:col>
      <xdr:colOff>590550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 flipH="1">
          <a:off x="14297025" y="161925"/>
          <a:ext cx="190500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1</xdr:col>
      <xdr:colOff>809625</xdr:colOff>
      <xdr:row>3</xdr:row>
      <xdr:rowOff>76200</xdr:rowOff>
    </xdr:to>
    <xdr:sp>
      <xdr:nvSpPr>
        <xdr:cNvPr id="4" name="Oval 12"/>
        <xdr:cNvSpPr>
          <a:spLocks/>
        </xdr:cNvSpPr>
      </xdr:nvSpPr>
      <xdr:spPr>
        <a:xfrm>
          <a:off x="1428750" y="123825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1638300</xdr:colOff>
      <xdr:row>0</xdr:row>
      <xdr:rowOff>114300</xdr:rowOff>
    </xdr:from>
    <xdr:to>
      <xdr:col>7</xdr:col>
      <xdr:colOff>514350</xdr:colOff>
      <xdr:row>3</xdr:row>
      <xdr:rowOff>66675</xdr:rowOff>
    </xdr:to>
    <xdr:sp>
      <xdr:nvSpPr>
        <xdr:cNvPr id="5" name="Oval 13"/>
        <xdr:cNvSpPr>
          <a:spLocks/>
        </xdr:cNvSpPr>
      </xdr:nvSpPr>
      <xdr:spPr>
        <a:xfrm>
          <a:off x="13744575" y="114300"/>
          <a:ext cx="6667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14"/>
        <xdr:cNvSpPr>
          <a:spLocks/>
        </xdr:cNvSpPr>
      </xdr:nvSpPr>
      <xdr:spPr>
        <a:xfrm>
          <a:off x="1876425" y="161925"/>
          <a:ext cx="1204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32</xdr:row>
      <xdr:rowOff>0</xdr:rowOff>
    </xdr:from>
    <xdr:to>
      <xdr:col>7</xdr:col>
      <xdr:colOff>381000</xdr:colOff>
      <xdr:row>32</xdr:row>
      <xdr:rowOff>0</xdr:rowOff>
    </xdr:to>
    <xdr:sp>
      <xdr:nvSpPr>
        <xdr:cNvPr id="7" name="Line 15"/>
        <xdr:cNvSpPr>
          <a:spLocks/>
        </xdr:cNvSpPr>
      </xdr:nvSpPr>
      <xdr:spPr>
        <a:xfrm>
          <a:off x="1562100" y="10372725"/>
          <a:ext cx="1271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53</xdr:row>
      <xdr:rowOff>76200</xdr:rowOff>
    </xdr:from>
    <xdr:to>
      <xdr:col>1</xdr:col>
      <xdr:colOff>2257425</xdr:colOff>
      <xdr:row>58</xdr:row>
      <xdr:rowOff>123825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8126075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57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56.28125" style="0" customWidth="1"/>
    <col min="3" max="3" width="28.57421875" style="0" customWidth="1"/>
    <col min="4" max="4" width="25.7109375" style="0" customWidth="1"/>
    <col min="5" max="5" width="27.140625" style="0" customWidth="1"/>
    <col min="6" max="6" width="25.7109375" style="0" customWidth="1"/>
    <col min="7" max="7" width="26.8515625" style="0" customWidth="1"/>
    <col min="8" max="8" width="9.421875" style="0" customWidth="1"/>
  </cols>
  <sheetData>
    <row r="7" ht="37.5">
      <c r="D7" s="25"/>
    </row>
    <row r="11" ht="75.75">
      <c r="D11" s="62" t="s">
        <v>72</v>
      </c>
    </row>
    <row r="12" ht="44.25">
      <c r="D12" s="63" t="s">
        <v>79</v>
      </c>
    </row>
    <row r="13" ht="44.25">
      <c r="D13" s="63" t="s">
        <v>80</v>
      </c>
    </row>
    <row r="18" ht="44.25">
      <c r="D18" s="64" t="s">
        <v>73</v>
      </c>
    </row>
    <row r="20" ht="37.5">
      <c r="D20" s="25"/>
    </row>
    <row r="21" ht="44.25">
      <c r="D21" s="68" t="s">
        <v>87</v>
      </c>
    </row>
    <row r="22" ht="37.5">
      <c r="D22" s="25"/>
    </row>
    <row r="23" ht="30.75">
      <c r="D23" s="65" t="s">
        <v>74</v>
      </c>
    </row>
    <row r="24" ht="30.75">
      <c r="D24" s="65" t="s">
        <v>75</v>
      </c>
    </row>
    <row r="28" ht="50.25">
      <c r="D28" s="66" t="s">
        <v>76</v>
      </c>
    </row>
    <row r="29" ht="30.75">
      <c r="D29" s="67" t="s">
        <v>16</v>
      </c>
    </row>
    <row r="30" ht="30.75">
      <c r="D30" s="67" t="s">
        <v>77</v>
      </c>
    </row>
    <row r="31" ht="30.75">
      <c r="D31" s="67" t="s">
        <v>78</v>
      </c>
    </row>
    <row r="32" ht="30.75">
      <c r="D32" s="67"/>
    </row>
    <row r="33" ht="37.5">
      <c r="D33" s="25"/>
    </row>
    <row r="34" spans="4:8" ht="37.5">
      <c r="D34" s="25" t="s">
        <v>15</v>
      </c>
      <c r="H34" s="11"/>
    </row>
    <row r="35" spans="4:8" ht="26.25">
      <c r="D35" s="17" t="s">
        <v>16</v>
      </c>
      <c r="H35" s="11"/>
    </row>
    <row r="36" spans="4:8" ht="26.25">
      <c r="D36" s="17" t="s">
        <v>17</v>
      </c>
      <c r="H36" s="11"/>
    </row>
    <row r="37" spans="4:8" ht="26.25">
      <c r="D37" s="17"/>
      <c r="H37" s="11"/>
    </row>
    <row r="38" spans="1:8" ht="20.25">
      <c r="A38" s="18"/>
      <c r="B38" s="18"/>
      <c r="D38" s="69" t="s">
        <v>79</v>
      </c>
      <c r="E38" s="19"/>
      <c r="F38" s="19"/>
      <c r="G38" s="19"/>
      <c r="H38" s="11"/>
    </row>
    <row r="39" spans="1:8" ht="20.25">
      <c r="A39" s="39" t="s">
        <v>0</v>
      </c>
      <c r="B39" s="11"/>
      <c r="D39" s="69" t="s">
        <v>80</v>
      </c>
      <c r="E39" s="38"/>
      <c r="G39" s="38"/>
      <c r="H39" s="11"/>
    </row>
    <row r="40" spans="1:8" ht="20.25">
      <c r="A40" s="39"/>
      <c r="B40" s="11"/>
      <c r="D40" s="69"/>
      <c r="E40" s="38"/>
      <c r="G40" s="38"/>
      <c r="H40" s="11"/>
    </row>
    <row r="41" spans="1:8" ht="26.25">
      <c r="A41" s="39" t="s">
        <v>0</v>
      </c>
      <c r="B41" s="11"/>
      <c r="D41" s="17" t="s">
        <v>67</v>
      </c>
      <c r="E41" s="38"/>
      <c r="F41" s="38" t="s">
        <v>0</v>
      </c>
      <c r="G41" s="38"/>
      <c r="H41" s="11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.75" thickBot="1">
      <c r="A43" s="11"/>
      <c r="B43" s="11"/>
      <c r="C43" s="11"/>
      <c r="D43" s="11"/>
      <c r="E43" s="11"/>
      <c r="F43" s="11"/>
      <c r="G43" s="11"/>
      <c r="H43" s="11"/>
    </row>
    <row r="44" spans="1:8" ht="18">
      <c r="A44" s="47"/>
      <c r="B44" s="48" t="s">
        <v>68</v>
      </c>
      <c r="C44" s="48" t="s">
        <v>34</v>
      </c>
      <c r="D44" s="48" t="s">
        <v>36</v>
      </c>
      <c r="E44" s="48" t="s">
        <v>34</v>
      </c>
      <c r="F44" s="48" t="s">
        <v>36</v>
      </c>
      <c r="G44" s="48" t="s">
        <v>55</v>
      </c>
      <c r="H44" s="79" t="s">
        <v>31</v>
      </c>
    </row>
    <row r="45" spans="1:8" ht="18">
      <c r="A45" s="49" t="s">
        <v>71</v>
      </c>
      <c r="B45" s="50" t="s">
        <v>69</v>
      </c>
      <c r="C45" s="50" t="s">
        <v>35</v>
      </c>
      <c r="D45" s="27" t="s">
        <v>86</v>
      </c>
      <c r="E45" s="27" t="s">
        <v>88</v>
      </c>
      <c r="F45" s="27" t="s">
        <v>89</v>
      </c>
      <c r="G45" s="50" t="s">
        <v>56</v>
      </c>
      <c r="H45" s="44" t="s">
        <v>32</v>
      </c>
    </row>
    <row r="46" spans="1:8" ht="18.75" thickBot="1">
      <c r="A46" s="51"/>
      <c r="B46" s="52"/>
      <c r="C46" s="53" t="s">
        <v>1</v>
      </c>
      <c r="D46" s="53" t="s">
        <v>1</v>
      </c>
      <c r="E46" s="53" t="s">
        <v>1</v>
      </c>
      <c r="F46" s="53" t="s">
        <v>1</v>
      </c>
      <c r="G46" s="53" t="s">
        <v>1</v>
      </c>
      <c r="H46" s="82" t="s">
        <v>33</v>
      </c>
    </row>
    <row r="47" spans="1:8" ht="39.75" customHeight="1">
      <c r="A47" s="54" t="s">
        <v>0</v>
      </c>
      <c r="B47" s="59"/>
      <c r="C47" s="2" t="s">
        <v>0</v>
      </c>
      <c r="D47" s="2"/>
      <c r="E47" s="2"/>
      <c r="F47" s="2"/>
      <c r="G47" s="2"/>
      <c r="H47" s="9"/>
    </row>
    <row r="48" spans="1:8" ht="39.75" customHeight="1" thickBot="1">
      <c r="A48" s="31">
        <v>1</v>
      </c>
      <c r="B48" s="32" t="s">
        <v>48</v>
      </c>
      <c r="C48" s="33">
        <f>C83</f>
        <v>1800000000</v>
      </c>
      <c r="D48" s="33">
        <f>D83</f>
        <v>2487237358</v>
      </c>
      <c r="E48" s="33">
        <f>E83</f>
        <v>0</v>
      </c>
      <c r="F48" s="33">
        <f>F83</f>
        <v>2487237358</v>
      </c>
      <c r="G48" s="33">
        <f>G83</f>
        <v>-687237358</v>
      </c>
      <c r="H48" s="92">
        <f>+F48/C48</f>
        <v>1.3817985322222222</v>
      </c>
    </row>
    <row r="49" spans="1:8" ht="39.75" customHeight="1" thickBot="1">
      <c r="A49" s="58" t="s">
        <v>0</v>
      </c>
      <c r="B49" s="35" t="s">
        <v>81</v>
      </c>
      <c r="C49" s="36">
        <f>SUM(C44:C48)</f>
        <v>1800000000</v>
      </c>
      <c r="D49" s="36">
        <f>SUM(D44:D48)</f>
        <v>2487237358</v>
      </c>
      <c r="E49" s="36">
        <f>SUM(E44:E48)</f>
        <v>0</v>
      </c>
      <c r="F49" s="36">
        <f>SUM(F44:F48)</f>
        <v>2487237358</v>
      </c>
      <c r="G49" s="36">
        <f>SUM(G44:G48)</f>
        <v>-687237358</v>
      </c>
      <c r="H49" s="93">
        <f>+F49/C49</f>
        <v>1.3817985322222222</v>
      </c>
    </row>
    <row r="50" spans="1:8" ht="39.75" customHeight="1">
      <c r="A50" s="55"/>
      <c r="B50" s="24"/>
      <c r="C50" s="56"/>
      <c r="D50" s="56"/>
      <c r="E50" s="56"/>
      <c r="F50" s="71"/>
      <c r="G50" s="71"/>
      <c r="H50" s="94"/>
    </row>
    <row r="51" spans="1:8" ht="39.75" customHeight="1">
      <c r="A51" s="55">
        <v>1</v>
      </c>
      <c r="B51" s="24" t="s">
        <v>21</v>
      </c>
      <c r="C51" s="56">
        <f>SUM(C145+C194+C229)</f>
        <v>7561000000</v>
      </c>
      <c r="D51" s="56">
        <f>SUM(D145+D194+D229)</f>
        <v>4913223720.88</v>
      </c>
      <c r="E51" s="56">
        <f>SUM(E145+E194+E229)</f>
        <v>447148574.96999997</v>
      </c>
      <c r="F51" s="56">
        <f>SUM(F145+F194+F229)</f>
        <v>5360372295.85</v>
      </c>
      <c r="G51" s="56">
        <f>SUM(G145+G194+G229)</f>
        <v>2200627704.1499996</v>
      </c>
      <c r="H51" s="95">
        <f>+F51/C51</f>
        <v>0.708950177998942</v>
      </c>
    </row>
    <row r="52" spans="1:8" ht="39.75" customHeight="1" thickBot="1">
      <c r="A52" s="55">
        <v>2</v>
      </c>
      <c r="B52" s="24" t="s">
        <v>20</v>
      </c>
      <c r="C52" s="56">
        <f>C284</f>
        <v>11101000000</v>
      </c>
      <c r="D52" s="56">
        <f>D284</f>
        <v>10091821548.94</v>
      </c>
      <c r="E52" s="56">
        <f>E284</f>
        <v>160771549.5</v>
      </c>
      <c r="F52" s="57">
        <f>SUM(D52:E52)</f>
        <v>10252593098.44</v>
      </c>
      <c r="G52" s="57">
        <f>(C52-F52)</f>
        <v>848406901.5599995</v>
      </c>
      <c r="H52" s="95">
        <f>+F52/C52</f>
        <v>0.9235738310458518</v>
      </c>
    </row>
    <row r="53" spans="1:8" ht="39.75" customHeight="1" thickBot="1">
      <c r="A53" s="58" t="s">
        <v>0</v>
      </c>
      <c r="B53" s="35" t="s">
        <v>81</v>
      </c>
      <c r="C53" s="36">
        <f>SUM(C51:C52)</f>
        <v>18662000000</v>
      </c>
      <c r="D53" s="36">
        <f>SUM(D51:D52)</f>
        <v>15005045269.82</v>
      </c>
      <c r="E53" s="36">
        <f>SUM(E51:E52)</f>
        <v>607920124.47</v>
      </c>
      <c r="F53" s="36">
        <f>SUM(F51:F52)</f>
        <v>15612965394.29</v>
      </c>
      <c r="G53" s="36">
        <f>SUM(G51:G52)</f>
        <v>3049034605.709999</v>
      </c>
      <c r="H53" s="93">
        <f>+F53/C53</f>
        <v>0.836618014912121</v>
      </c>
    </row>
    <row r="56" ht="12.75">
      <c r="B56" t="s">
        <v>0</v>
      </c>
    </row>
    <row r="60" ht="24" customHeight="1">
      <c r="B60" s="73" t="s">
        <v>83</v>
      </c>
    </row>
    <row r="61" ht="18">
      <c r="B61" s="74" t="s">
        <v>84</v>
      </c>
    </row>
    <row r="62" ht="19.5" customHeight="1">
      <c r="B62" s="74" t="s">
        <v>85</v>
      </c>
    </row>
    <row r="63" ht="14.25" customHeight="1">
      <c r="B63" s="75"/>
    </row>
    <row r="64" ht="18">
      <c r="B64" s="77" t="s">
        <v>90</v>
      </c>
    </row>
    <row r="67" ht="37.5">
      <c r="D67" s="25"/>
    </row>
    <row r="68" ht="37.5">
      <c r="D68" s="25"/>
    </row>
    <row r="69" ht="37.5">
      <c r="D69" s="25"/>
    </row>
    <row r="70" ht="37.5">
      <c r="D70" s="25" t="s">
        <v>15</v>
      </c>
    </row>
    <row r="71" ht="26.25">
      <c r="D71" s="17" t="s">
        <v>16</v>
      </c>
    </row>
    <row r="72" ht="26.25">
      <c r="D72" s="17" t="s">
        <v>17</v>
      </c>
    </row>
    <row r="73" ht="26.25">
      <c r="D73" s="17"/>
    </row>
    <row r="74" spans="1:8" ht="20.25">
      <c r="A74" s="18"/>
      <c r="B74" s="18"/>
      <c r="D74" s="69" t="s">
        <v>79</v>
      </c>
      <c r="E74" s="19"/>
      <c r="F74" s="19"/>
      <c r="G74" s="19"/>
      <c r="H74" s="18"/>
    </row>
    <row r="75" spans="1:8" ht="20.25">
      <c r="A75" s="39" t="s">
        <v>0</v>
      </c>
      <c r="B75" s="11"/>
      <c r="C75" s="11"/>
      <c r="D75" s="69" t="s">
        <v>80</v>
      </c>
      <c r="E75" s="38"/>
      <c r="G75" s="38" t="s">
        <v>82</v>
      </c>
      <c r="H75" s="11"/>
    </row>
    <row r="76" spans="1:8" ht="16.5" thickBot="1">
      <c r="A76" s="39" t="s">
        <v>0</v>
      </c>
      <c r="B76" s="11"/>
      <c r="C76" s="11"/>
      <c r="D76" s="11"/>
      <c r="E76" s="38"/>
      <c r="F76" s="38" t="s">
        <v>0</v>
      </c>
      <c r="G76" s="38"/>
      <c r="H76" s="11"/>
    </row>
    <row r="77" spans="1:8" ht="18">
      <c r="A77" s="47"/>
      <c r="B77" s="48" t="s">
        <v>68</v>
      </c>
      <c r="C77" s="48" t="s">
        <v>34</v>
      </c>
      <c r="D77" s="48" t="s">
        <v>36</v>
      </c>
      <c r="E77" s="48" t="s">
        <v>34</v>
      </c>
      <c r="F77" s="48" t="s">
        <v>36</v>
      </c>
      <c r="G77" s="48" t="s">
        <v>55</v>
      </c>
      <c r="H77" s="79" t="s">
        <v>31</v>
      </c>
    </row>
    <row r="78" spans="1:8" ht="18">
      <c r="A78" s="49" t="s">
        <v>71</v>
      </c>
      <c r="B78" s="50" t="s">
        <v>69</v>
      </c>
      <c r="C78" s="50" t="s">
        <v>35</v>
      </c>
      <c r="D78" s="27" t="s">
        <v>86</v>
      </c>
      <c r="E78" s="27" t="s">
        <v>88</v>
      </c>
      <c r="F78" s="27" t="s">
        <v>89</v>
      </c>
      <c r="G78" s="50" t="s">
        <v>56</v>
      </c>
      <c r="H78" s="44" t="s">
        <v>32</v>
      </c>
    </row>
    <row r="79" spans="1:8" ht="18.75" thickBot="1">
      <c r="A79" s="51"/>
      <c r="B79" s="52"/>
      <c r="C79" s="53" t="s">
        <v>1</v>
      </c>
      <c r="D79" s="53" t="s">
        <v>1</v>
      </c>
      <c r="E79" s="53" t="s">
        <v>1</v>
      </c>
      <c r="F79" s="53" t="s">
        <v>1</v>
      </c>
      <c r="G79" s="53" t="s">
        <v>1</v>
      </c>
      <c r="H79" s="82" t="s">
        <v>33</v>
      </c>
    </row>
    <row r="80" spans="1:8" ht="24.75" customHeight="1">
      <c r="A80" s="42" t="s">
        <v>53</v>
      </c>
      <c r="B80" s="12" t="s">
        <v>54</v>
      </c>
      <c r="C80" s="2"/>
      <c r="D80" s="2"/>
      <c r="E80" s="2"/>
      <c r="F80" s="40" t="s">
        <v>0</v>
      </c>
      <c r="G80" s="40"/>
      <c r="H80" s="9"/>
    </row>
    <row r="81" spans="1:8" ht="24.75" customHeight="1">
      <c r="A81" s="7" t="s">
        <v>49</v>
      </c>
      <c r="B81" s="13" t="s">
        <v>51</v>
      </c>
      <c r="C81" s="5">
        <v>1000000000</v>
      </c>
      <c r="D81" s="5">
        <v>1000000000</v>
      </c>
      <c r="E81" s="5">
        <v>0</v>
      </c>
      <c r="F81" s="41">
        <f>SUM(D81:E81)</f>
        <v>1000000000</v>
      </c>
      <c r="G81" s="41">
        <f>(C81-F81)</f>
        <v>0</v>
      </c>
      <c r="H81" s="92">
        <f>+F81/C81</f>
        <v>1</v>
      </c>
    </row>
    <row r="82" spans="1:8" ht="24.75" customHeight="1" thickBot="1">
      <c r="A82" s="7" t="s">
        <v>50</v>
      </c>
      <c r="B82" s="13" t="s">
        <v>52</v>
      </c>
      <c r="C82" s="5">
        <v>800000000</v>
      </c>
      <c r="D82" s="5">
        <v>1487237358</v>
      </c>
      <c r="E82" s="5">
        <v>0</v>
      </c>
      <c r="F82" s="41">
        <f>SUM(D82:E82)</f>
        <v>1487237358</v>
      </c>
      <c r="G82" s="41">
        <f>(C82-F82)</f>
        <v>-687237358</v>
      </c>
      <c r="H82" s="92">
        <f>+F82/C82</f>
        <v>1.8590466975</v>
      </c>
    </row>
    <row r="83" spans="1:8" ht="24.75" customHeight="1" thickBot="1">
      <c r="A83" s="15"/>
      <c r="B83" s="14" t="s">
        <v>46</v>
      </c>
      <c r="C83" s="6">
        <f>SUM(C81:C82)</f>
        <v>1800000000</v>
      </c>
      <c r="D83" s="6">
        <f>SUM(D81:D82)</f>
        <v>2487237358</v>
      </c>
      <c r="E83" s="6">
        <f>SUM(E81:E82)</f>
        <v>0</v>
      </c>
      <c r="F83" s="6">
        <f>SUM(F81:F82)</f>
        <v>2487237358</v>
      </c>
      <c r="G83" s="6">
        <f>SUM(G81:G82)</f>
        <v>-687237358</v>
      </c>
      <c r="H83" s="93">
        <f>+F83/C83</f>
        <v>1.3817985322222222</v>
      </c>
    </row>
    <row r="86" spans="1:2" ht="19.5">
      <c r="A86" s="70" t="s">
        <v>0</v>
      </c>
      <c r="B86" s="70" t="s">
        <v>0</v>
      </c>
    </row>
    <row r="87" spans="1:2" ht="19.5">
      <c r="A87" s="70"/>
      <c r="B87" s="70" t="s">
        <v>0</v>
      </c>
    </row>
    <row r="91" spans="3:5" ht="12.75">
      <c r="C91" s="60"/>
      <c r="D91" s="60"/>
      <c r="E91" s="61"/>
    </row>
    <row r="92" spans="3:5" ht="12.75">
      <c r="C92" s="60"/>
      <c r="D92" s="60"/>
      <c r="E92" s="61"/>
    </row>
    <row r="93" spans="3:5" ht="12.75">
      <c r="C93" s="60"/>
      <c r="D93" s="60"/>
      <c r="E93" s="61"/>
    </row>
    <row r="94" spans="3:5" ht="12.75">
      <c r="C94" s="60"/>
      <c r="D94" s="60"/>
      <c r="E94" s="61"/>
    </row>
    <row r="95" spans="3:5" ht="12.75">
      <c r="C95" s="61"/>
      <c r="D95" s="60"/>
      <c r="E95" s="61"/>
    </row>
    <row r="96" spans="2:5" ht="12.75">
      <c r="B96" s="61"/>
      <c r="C96" s="61"/>
      <c r="D96" s="61"/>
      <c r="E96" s="61"/>
    </row>
    <row r="125" ht="37.5">
      <c r="D125" s="25" t="s">
        <v>15</v>
      </c>
    </row>
    <row r="126" ht="26.25">
      <c r="D126" s="17" t="s">
        <v>16</v>
      </c>
    </row>
    <row r="127" ht="26.25">
      <c r="D127" s="17" t="s">
        <v>17</v>
      </c>
    </row>
    <row r="128" ht="26.25">
      <c r="D128" s="17"/>
    </row>
    <row r="129" spans="1:8" ht="20.25">
      <c r="A129" s="18"/>
      <c r="B129" s="18"/>
      <c r="D129" s="69" t="s">
        <v>79</v>
      </c>
      <c r="E129" s="19"/>
      <c r="F129" s="19"/>
      <c r="G129" s="19"/>
      <c r="H129" s="18"/>
    </row>
    <row r="130" spans="1:8" ht="20.25">
      <c r="A130" s="39" t="s">
        <v>0</v>
      </c>
      <c r="B130" s="11"/>
      <c r="C130" s="11"/>
      <c r="D130" s="69" t="s">
        <v>80</v>
      </c>
      <c r="E130" s="38"/>
      <c r="G130" s="38" t="s">
        <v>21</v>
      </c>
      <c r="H130" s="11"/>
    </row>
    <row r="131" spans="1:8" ht="16.5" thickBot="1">
      <c r="A131" s="39" t="s">
        <v>0</v>
      </c>
      <c r="B131" s="11"/>
      <c r="C131" s="11"/>
      <c r="D131" s="11"/>
      <c r="E131" s="38"/>
      <c r="G131" s="38" t="s">
        <v>22</v>
      </c>
      <c r="H131" s="11"/>
    </row>
    <row r="132" spans="1:8" ht="18">
      <c r="A132" s="47"/>
      <c r="B132" s="48" t="s">
        <v>68</v>
      </c>
      <c r="C132" s="48" t="s">
        <v>34</v>
      </c>
      <c r="D132" s="48" t="s">
        <v>36</v>
      </c>
      <c r="E132" s="48" t="s">
        <v>34</v>
      </c>
      <c r="F132" s="48" t="s">
        <v>36</v>
      </c>
      <c r="G132" s="48" t="s">
        <v>55</v>
      </c>
      <c r="H132" s="79" t="s">
        <v>31</v>
      </c>
    </row>
    <row r="133" spans="1:8" ht="18">
      <c r="A133" s="49" t="s">
        <v>71</v>
      </c>
      <c r="B133" s="50" t="s">
        <v>69</v>
      </c>
      <c r="C133" s="50" t="s">
        <v>35</v>
      </c>
      <c r="D133" s="27" t="s">
        <v>86</v>
      </c>
      <c r="E133" s="27" t="s">
        <v>88</v>
      </c>
      <c r="F133" s="27" t="s">
        <v>89</v>
      </c>
      <c r="G133" s="50" t="s">
        <v>56</v>
      </c>
      <c r="H133" s="44" t="s">
        <v>32</v>
      </c>
    </row>
    <row r="134" spans="1:8" ht="18.75" thickBot="1">
      <c r="A134" s="51"/>
      <c r="B134" s="52"/>
      <c r="C134" s="53" t="s">
        <v>1</v>
      </c>
      <c r="D134" s="53" t="s">
        <v>1</v>
      </c>
      <c r="E134" s="53" t="s">
        <v>1</v>
      </c>
      <c r="F134" s="53" t="s">
        <v>1</v>
      </c>
      <c r="G134" s="53" t="s">
        <v>1</v>
      </c>
      <c r="H134" s="82" t="s">
        <v>33</v>
      </c>
    </row>
    <row r="135" spans="1:8" ht="24.75" customHeight="1">
      <c r="A135" s="8"/>
      <c r="B135" s="12" t="s">
        <v>2</v>
      </c>
      <c r="C135" s="2"/>
      <c r="D135" s="2"/>
      <c r="E135" s="2"/>
      <c r="F135" s="40" t="s">
        <v>0</v>
      </c>
      <c r="G135" s="40"/>
      <c r="H135" s="9"/>
    </row>
    <row r="136" spans="1:8" ht="24.75" customHeight="1" thickBot="1">
      <c r="A136" s="3" t="s">
        <v>12</v>
      </c>
      <c r="B136" s="13" t="s">
        <v>27</v>
      </c>
      <c r="C136" s="5">
        <v>200000000</v>
      </c>
      <c r="D136" s="5">
        <v>4262600</v>
      </c>
      <c r="E136" s="5">
        <v>2345000</v>
      </c>
      <c r="F136" s="41">
        <f>SUM(D136:E136)</f>
        <v>6607600</v>
      </c>
      <c r="G136" s="41">
        <f>(C136-F136)</f>
        <v>193392400</v>
      </c>
      <c r="H136" s="92">
        <f>+F136/C136</f>
        <v>0.033038</v>
      </c>
    </row>
    <row r="137" spans="1:8" ht="24.75" customHeight="1" thickBot="1">
      <c r="A137" s="10" t="s">
        <v>0</v>
      </c>
      <c r="B137" s="14" t="s">
        <v>45</v>
      </c>
      <c r="C137" s="6">
        <f>SUM(C136:C136)</f>
        <v>200000000</v>
      </c>
      <c r="D137" s="6">
        <f>SUM(D136:D136)</f>
        <v>4262600</v>
      </c>
      <c r="E137" s="6">
        <f>SUM(E136:E136)</f>
        <v>2345000</v>
      </c>
      <c r="F137" s="6">
        <f>SUM(F136:F136)</f>
        <v>6607600</v>
      </c>
      <c r="G137" s="6">
        <f>SUM(G136:G136)</f>
        <v>193392400</v>
      </c>
      <c r="H137" s="93">
        <f>+F137/C137</f>
        <v>0.033038</v>
      </c>
    </row>
    <row r="138" spans="1:8" ht="24.75" customHeight="1">
      <c r="A138" s="8"/>
      <c r="B138" s="12" t="s">
        <v>5</v>
      </c>
      <c r="C138" s="2"/>
      <c r="D138" s="2"/>
      <c r="E138" s="2"/>
      <c r="F138" s="2"/>
      <c r="G138" s="2"/>
      <c r="H138" s="9"/>
    </row>
    <row r="139" spans="1:8" ht="24.75" customHeight="1">
      <c r="A139" s="3" t="s">
        <v>6</v>
      </c>
      <c r="B139" s="13" t="s">
        <v>7</v>
      </c>
      <c r="C139" s="5">
        <v>470000000</v>
      </c>
      <c r="D139" s="5">
        <v>301317864.63</v>
      </c>
      <c r="E139" s="5">
        <v>34001560.39</v>
      </c>
      <c r="F139" s="41">
        <f>SUM(D139:E139)</f>
        <v>335319425.02</v>
      </c>
      <c r="G139" s="41">
        <f>(C139-F139)</f>
        <v>134680574.98000002</v>
      </c>
      <c r="H139" s="92">
        <f aca="true" t="shared" si="0" ref="H139:H145">+F139/C139</f>
        <v>0.7134455851489361</v>
      </c>
    </row>
    <row r="140" spans="1:8" ht="24.75" customHeight="1">
      <c r="A140" s="3" t="s">
        <v>9</v>
      </c>
      <c r="B140" s="13" t="s">
        <v>70</v>
      </c>
      <c r="C140" s="5">
        <v>25000000</v>
      </c>
      <c r="D140" s="5">
        <v>14400000</v>
      </c>
      <c r="E140" s="5">
        <v>1800000</v>
      </c>
      <c r="F140" s="41">
        <f>SUM(D140:E140)</f>
        <v>16200000</v>
      </c>
      <c r="G140" s="41">
        <f>(C140-F140)</f>
        <v>8800000</v>
      </c>
      <c r="H140" s="92">
        <f t="shared" si="0"/>
        <v>0.648</v>
      </c>
    </row>
    <row r="141" spans="1:8" ht="24.75" customHeight="1">
      <c r="A141" s="3" t="s">
        <v>26</v>
      </c>
      <c r="B141" s="13" t="s">
        <v>30</v>
      </c>
      <c r="C141" s="5">
        <v>45000000</v>
      </c>
      <c r="D141" s="5">
        <v>27684066.71</v>
      </c>
      <c r="E141" s="5">
        <v>3495195.01</v>
      </c>
      <c r="F141" s="41">
        <f>SUM(D141:E141)</f>
        <v>31179261.72</v>
      </c>
      <c r="G141" s="41">
        <f>(C141-F141)</f>
        <v>13820738.280000001</v>
      </c>
      <c r="H141" s="92">
        <f t="shared" si="0"/>
        <v>0.6928724826666667</v>
      </c>
    </row>
    <row r="142" spans="1:8" ht="24.75" customHeight="1">
      <c r="A142" s="3" t="s">
        <v>29</v>
      </c>
      <c r="B142" s="13" t="s">
        <v>25</v>
      </c>
      <c r="C142" s="5">
        <v>20000000</v>
      </c>
      <c r="D142" s="5">
        <v>0</v>
      </c>
      <c r="E142" s="5">
        <v>0</v>
      </c>
      <c r="F142" s="41">
        <f>SUM(D142:E142)</f>
        <v>0</v>
      </c>
      <c r="G142" s="41">
        <f>(C142-F142)</f>
        <v>20000000</v>
      </c>
      <c r="H142" s="92">
        <f t="shared" si="0"/>
        <v>0</v>
      </c>
    </row>
    <row r="143" spans="1:8" ht="24.75" customHeight="1" thickBot="1">
      <c r="A143" s="3" t="s">
        <v>10</v>
      </c>
      <c r="B143" s="13" t="s">
        <v>11</v>
      </c>
      <c r="C143" s="5">
        <v>4500000000</v>
      </c>
      <c r="D143" s="5">
        <v>2836042749.54</v>
      </c>
      <c r="E143" s="5">
        <v>386527569.57</v>
      </c>
      <c r="F143" s="41">
        <f>SUM(D143:E143)</f>
        <v>3222570319.11</v>
      </c>
      <c r="G143" s="41">
        <f>(C143-F143)</f>
        <v>1277429680.8899999</v>
      </c>
      <c r="H143" s="92">
        <f t="shared" si="0"/>
        <v>0.71612673758</v>
      </c>
    </row>
    <row r="144" spans="1:8" ht="24.75" customHeight="1" thickBot="1">
      <c r="A144" s="10" t="s">
        <v>0</v>
      </c>
      <c r="B144" s="14" t="s">
        <v>45</v>
      </c>
      <c r="C144" s="6">
        <f>SUM(C139:C143)</f>
        <v>5060000000</v>
      </c>
      <c r="D144" s="6">
        <f>SUM(D139:D143)</f>
        <v>3179444680.88</v>
      </c>
      <c r="E144" s="6">
        <f>SUM(E139:E143)</f>
        <v>425824324.96999997</v>
      </c>
      <c r="F144" s="6">
        <f>SUM(F139:F143)</f>
        <v>3605269005.8500004</v>
      </c>
      <c r="G144" s="6">
        <f>SUM(G139:G143)</f>
        <v>1454730994.1499999</v>
      </c>
      <c r="H144" s="93">
        <f t="shared" si="0"/>
        <v>0.712503756096838</v>
      </c>
    </row>
    <row r="145" spans="1:8" ht="24.75" customHeight="1" thickBot="1">
      <c r="A145" s="15"/>
      <c r="B145" s="14" t="s">
        <v>46</v>
      </c>
      <c r="C145" s="6">
        <f>(C137+C144)</f>
        <v>5260000000</v>
      </c>
      <c r="D145" s="6">
        <f>(D137+D144)</f>
        <v>3183707280.88</v>
      </c>
      <c r="E145" s="6">
        <f>(E137+E144)</f>
        <v>428169324.96999997</v>
      </c>
      <c r="F145" s="6">
        <f>(F137+F144)</f>
        <v>3611876605.8500004</v>
      </c>
      <c r="G145" s="6">
        <f>(G137+G144)</f>
        <v>1648123394.1499999</v>
      </c>
      <c r="H145" s="93">
        <f t="shared" si="0"/>
        <v>0.6866685562452473</v>
      </c>
    </row>
    <row r="146" spans="3:8" ht="15.75">
      <c r="C146" s="23"/>
      <c r="D146" s="23"/>
      <c r="E146" s="23"/>
      <c r="F146" s="23"/>
      <c r="G146" s="23"/>
      <c r="H146" s="23"/>
    </row>
    <row r="147" spans="3:8" ht="15.75">
      <c r="C147" s="23"/>
      <c r="D147" s="23"/>
      <c r="E147" s="23"/>
      <c r="F147" s="23"/>
      <c r="G147" s="23"/>
      <c r="H147" s="23"/>
    </row>
    <row r="148" spans="3:8" ht="15.75">
      <c r="C148" s="23"/>
      <c r="D148" s="23"/>
      <c r="E148" s="23"/>
      <c r="F148" s="23"/>
      <c r="G148" s="23"/>
      <c r="H148" s="23"/>
    </row>
    <row r="149" spans="3:8" ht="15.75">
      <c r="C149" s="23"/>
      <c r="D149" s="23"/>
      <c r="E149" s="23"/>
      <c r="F149" s="23"/>
      <c r="G149" s="23"/>
      <c r="H149" s="23"/>
    </row>
    <row r="150" spans="3:8" ht="15.75">
      <c r="C150" s="23"/>
      <c r="D150" s="23"/>
      <c r="E150" s="23"/>
      <c r="F150" s="23"/>
      <c r="G150" s="23"/>
      <c r="H150" s="23"/>
    </row>
    <row r="151" spans="3:8" ht="15.75">
      <c r="C151" s="23"/>
      <c r="D151" s="23"/>
      <c r="E151" s="23"/>
      <c r="F151" s="23"/>
      <c r="G151" s="23"/>
      <c r="H151" s="23"/>
    </row>
    <row r="152" spans="3:8" ht="15.75">
      <c r="C152" s="23"/>
      <c r="D152" s="23"/>
      <c r="E152" s="23"/>
      <c r="F152" s="23"/>
      <c r="G152" s="23"/>
      <c r="H152" s="23"/>
    </row>
    <row r="153" spans="3:8" ht="15.75">
      <c r="C153" s="23"/>
      <c r="D153" s="23"/>
      <c r="E153" s="23"/>
      <c r="F153" s="23"/>
      <c r="G153" s="23"/>
      <c r="H153" s="23"/>
    </row>
    <row r="154" spans="3:8" ht="15.75">
      <c r="C154" s="23"/>
      <c r="D154" s="23"/>
      <c r="E154" s="23"/>
      <c r="F154" s="23"/>
      <c r="G154" s="23"/>
      <c r="H154" s="23"/>
    </row>
    <row r="155" spans="3:8" ht="15.75">
      <c r="C155" s="23"/>
      <c r="D155" s="23"/>
      <c r="E155" s="23"/>
      <c r="F155" s="23"/>
      <c r="G155" s="23"/>
      <c r="H155" s="23"/>
    </row>
    <row r="156" spans="3:8" ht="15.75">
      <c r="C156" s="23"/>
      <c r="D156" s="23"/>
      <c r="E156" s="23"/>
      <c r="F156" s="23"/>
      <c r="G156" s="23"/>
      <c r="H156" s="23"/>
    </row>
    <row r="157" spans="3:8" ht="15.75">
      <c r="C157" s="23"/>
      <c r="D157" s="23"/>
      <c r="E157" s="23"/>
      <c r="F157" s="23"/>
      <c r="G157" s="23"/>
      <c r="H157" s="23"/>
    </row>
    <row r="158" spans="3:8" ht="15.75">
      <c r="C158" s="23"/>
      <c r="D158" s="23"/>
      <c r="E158" s="23"/>
      <c r="F158" s="23"/>
      <c r="G158" s="23"/>
      <c r="H158" s="23"/>
    </row>
    <row r="159" spans="3:8" ht="15.75">
      <c r="C159" s="23"/>
      <c r="D159" s="23"/>
      <c r="E159" s="23"/>
      <c r="F159" s="23"/>
      <c r="G159" s="23"/>
      <c r="H159" s="23"/>
    </row>
    <row r="160" spans="3:8" ht="15.75">
      <c r="C160" s="23"/>
      <c r="D160" s="23"/>
      <c r="E160" s="23"/>
      <c r="F160" s="23"/>
      <c r="G160" s="23"/>
      <c r="H160" s="23"/>
    </row>
    <row r="161" spans="3:8" ht="15.75">
      <c r="C161" s="23"/>
      <c r="D161" s="23"/>
      <c r="E161" s="23"/>
      <c r="F161" s="23"/>
      <c r="G161" s="23"/>
      <c r="H161" s="23"/>
    </row>
    <row r="162" spans="3:8" ht="15.75">
      <c r="C162" s="23"/>
      <c r="D162" s="23"/>
      <c r="E162" s="23"/>
      <c r="F162" s="23"/>
      <c r="G162" s="23"/>
      <c r="H162" s="23"/>
    </row>
    <row r="163" spans="3:8" ht="15.75">
      <c r="C163" s="23"/>
      <c r="D163" s="23"/>
      <c r="E163" s="23"/>
      <c r="F163" s="23"/>
      <c r="G163" s="23"/>
      <c r="H163" s="23"/>
    </row>
    <row r="164" spans="3:8" ht="15.75">
      <c r="C164" s="23"/>
      <c r="D164" s="23"/>
      <c r="E164" s="23"/>
      <c r="F164" s="23"/>
      <c r="G164" s="23"/>
      <c r="H164" s="23"/>
    </row>
    <row r="165" spans="3:8" ht="15.75">
      <c r="C165" s="23"/>
      <c r="D165" s="23"/>
      <c r="E165" s="23"/>
      <c r="F165" s="23"/>
      <c r="G165" s="23"/>
      <c r="H165" s="23"/>
    </row>
    <row r="166" spans="3:8" ht="15.75">
      <c r="C166" s="23"/>
      <c r="D166" s="23"/>
      <c r="E166" s="23"/>
      <c r="F166" s="23"/>
      <c r="G166" s="23"/>
      <c r="H166" s="23"/>
    </row>
    <row r="167" spans="3:8" ht="15.75">
      <c r="C167" s="23"/>
      <c r="D167" s="23"/>
      <c r="E167" s="23"/>
      <c r="F167" s="23"/>
      <c r="G167" s="23"/>
      <c r="H167" s="23"/>
    </row>
    <row r="168" spans="1:8" ht="15.75">
      <c r="A168" s="21"/>
      <c r="B168" s="22"/>
      <c r="C168" s="23"/>
      <c r="D168" s="23"/>
      <c r="E168" s="23"/>
      <c r="F168" s="23"/>
      <c r="G168" s="23"/>
      <c r="H168" s="23"/>
    </row>
    <row r="169" ht="38.25" customHeight="1">
      <c r="D169" s="25" t="s">
        <v>15</v>
      </c>
    </row>
    <row r="170" ht="26.25">
      <c r="D170" s="17" t="s">
        <v>16</v>
      </c>
    </row>
    <row r="171" ht="26.25">
      <c r="D171" s="17" t="s">
        <v>17</v>
      </c>
    </row>
    <row r="172" ht="26.25">
      <c r="D172" s="17"/>
    </row>
    <row r="173" spans="1:8" ht="20.25">
      <c r="A173" s="18"/>
      <c r="B173" s="18"/>
      <c r="D173" s="69" t="s">
        <v>79</v>
      </c>
      <c r="E173" s="19"/>
      <c r="F173" s="19"/>
      <c r="G173" s="19"/>
      <c r="H173" s="18"/>
    </row>
    <row r="174" spans="1:8" ht="20.25">
      <c r="A174" s="39" t="s">
        <v>0</v>
      </c>
      <c r="B174" s="11"/>
      <c r="C174" s="11"/>
      <c r="D174" s="69" t="s">
        <v>80</v>
      </c>
      <c r="E174" s="38"/>
      <c r="G174" s="38" t="s">
        <v>21</v>
      </c>
      <c r="H174" s="11"/>
    </row>
    <row r="175" spans="1:8" ht="15.75">
      <c r="A175" s="39" t="s">
        <v>0</v>
      </c>
      <c r="B175" s="11"/>
      <c r="C175" s="11"/>
      <c r="D175" s="11"/>
      <c r="E175" s="38"/>
      <c r="G175" s="38" t="s">
        <v>23</v>
      </c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.75" thickBot="1">
      <c r="A177" s="11"/>
      <c r="B177" s="11"/>
      <c r="C177" s="11"/>
      <c r="D177" s="11"/>
      <c r="E177" s="11"/>
      <c r="F177" s="11"/>
      <c r="G177" s="11"/>
      <c r="H177" s="11"/>
    </row>
    <row r="178" spans="1:8" ht="18">
      <c r="A178" s="47"/>
      <c r="B178" s="48" t="s">
        <v>68</v>
      </c>
      <c r="C178" s="48" t="s">
        <v>34</v>
      </c>
      <c r="D178" s="48" t="s">
        <v>36</v>
      </c>
      <c r="E178" s="48" t="s">
        <v>34</v>
      </c>
      <c r="F178" s="48" t="s">
        <v>36</v>
      </c>
      <c r="G178" s="48" t="s">
        <v>55</v>
      </c>
      <c r="H178" s="79" t="s">
        <v>31</v>
      </c>
    </row>
    <row r="179" spans="1:8" ht="18">
      <c r="A179" s="49" t="s">
        <v>71</v>
      </c>
      <c r="B179" s="50" t="s">
        <v>69</v>
      </c>
      <c r="C179" s="50" t="s">
        <v>35</v>
      </c>
      <c r="D179" s="27" t="s">
        <v>86</v>
      </c>
      <c r="E179" s="27" t="s">
        <v>88</v>
      </c>
      <c r="F179" s="27" t="s">
        <v>89</v>
      </c>
      <c r="G179" s="50" t="s">
        <v>56</v>
      </c>
      <c r="H179" s="44" t="s">
        <v>32</v>
      </c>
    </row>
    <row r="180" spans="1:8" ht="18.75" thickBot="1">
      <c r="A180" s="51"/>
      <c r="B180" s="52"/>
      <c r="C180" s="53" t="s">
        <v>1</v>
      </c>
      <c r="D180" s="53" t="s">
        <v>1</v>
      </c>
      <c r="E180" s="53" t="s">
        <v>1</v>
      </c>
      <c r="F180" s="53" t="s">
        <v>1</v>
      </c>
      <c r="G180" s="53" t="s">
        <v>1</v>
      </c>
      <c r="H180" s="82" t="s">
        <v>33</v>
      </c>
    </row>
    <row r="181" spans="1:8" ht="24.75" customHeight="1">
      <c r="A181" s="8"/>
      <c r="B181" s="12" t="s">
        <v>2</v>
      </c>
      <c r="C181" s="2"/>
      <c r="D181" s="2"/>
      <c r="E181" s="2"/>
      <c r="F181" s="2"/>
      <c r="G181" s="2"/>
      <c r="H181" s="9"/>
    </row>
    <row r="182" spans="1:8" ht="24.75" customHeight="1" thickBot="1">
      <c r="A182" s="3" t="s">
        <v>3</v>
      </c>
      <c r="B182" s="13" t="s">
        <v>4</v>
      </c>
      <c r="C182" s="5">
        <v>1000000000</v>
      </c>
      <c r="D182" s="5">
        <v>1614350440</v>
      </c>
      <c r="E182" s="5">
        <v>0</v>
      </c>
      <c r="F182" s="41">
        <f>SUM(D182:E182)</f>
        <v>1614350440</v>
      </c>
      <c r="G182" s="41">
        <f>(C182-F182)</f>
        <v>-614350440</v>
      </c>
      <c r="H182" s="92">
        <f>+F182/C182</f>
        <v>1.61435044</v>
      </c>
    </row>
    <row r="183" spans="1:8" ht="24.75" customHeight="1" thickBot="1">
      <c r="A183" s="10" t="s">
        <v>0</v>
      </c>
      <c r="B183" s="14" t="s">
        <v>45</v>
      </c>
      <c r="C183" s="6">
        <f>SUM(C182:C182)</f>
        <v>1000000000</v>
      </c>
      <c r="D183" s="6">
        <f>SUM(D182:D182)</f>
        <v>1614350440</v>
      </c>
      <c r="E183" s="6">
        <f>SUM(E182:E182)</f>
        <v>0</v>
      </c>
      <c r="F183" s="6">
        <f>SUM(F182:F182)</f>
        <v>1614350440</v>
      </c>
      <c r="G183" s="6">
        <f>SUM(G182:G182)</f>
        <v>-614350440</v>
      </c>
      <c r="H183" s="93">
        <f>+F183/C183</f>
        <v>1.61435044</v>
      </c>
    </row>
    <row r="184" spans="1:8" ht="24.75" customHeight="1">
      <c r="A184" s="8"/>
      <c r="B184" s="12" t="s">
        <v>5</v>
      </c>
      <c r="C184" s="2"/>
      <c r="D184" s="2"/>
      <c r="E184" s="2"/>
      <c r="F184" s="2"/>
      <c r="G184" s="2"/>
      <c r="H184" s="9"/>
    </row>
    <row r="185" spans="1:8" ht="24.75" customHeight="1">
      <c r="A185" s="3" t="s">
        <v>6</v>
      </c>
      <c r="B185" s="13" t="s">
        <v>7</v>
      </c>
      <c r="C185" s="5">
        <v>30000000</v>
      </c>
      <c r="D185" s="5">
        <v>14586750</v>
      </c>
      <c r="E185" s="5">
        <v>2806750</v>
      </c>
      <c r="F185" s="41">
        <f>SUM(D185:E185)</f>
        <v>17393500</v>
      </c>
      <c r="G185" s="41">
        <f aca="true" t="shared" si="1" ref="G185:G192">(C185-F185)</f>
        <v>12606500</v>
      </c>
      <c r="H185" s="92">
        <f aca="true" t="shared" si="2" ref="H185:H194">+F185/C185</f>
        <v>0.5797833333333333</v>
      </c>
    </row>
    <row r="186" spans="1:8" ht="24.75" customHeight="1">
      <c r="A186" s="3" t="s">
        <v>57</v>
      </c>
      <c r="B186" s="13" t="s">
        <v>58</v>
      </c>
      <c r="C186" s="5">
        <v>2000000</v>
      </c>
      <c r="D186" s="5">
        <v>1904000</v>
      </c>
      <c r="E186" s="5">
        <v>50000</v>
      </c>
      <c r="F186" s="41">
        <f aca="true" t="shared" si="3" ref="F186:F192">SUM(D186:E186)</f>
        <v>1954000</v>
      </c>
      <c r="G186" s="41">
        <f t="shared" si="1"/>
        <v>46000</v>
      </c>
      <c r="H186" s="92">
        <f t="shared" si="2"/>
        <v>0.977</v>
      </c>
    </row>
    <row r="187" spans="1:8" ht="24.75" customHeight="1">
      <c r="A187" s="3" t="s">
        <v>59</v>
      </c>
      <c r="B187" s="13" t="s">
        <v>60</v>
      </c>
      <c r="C187" s="5">
        <v>20000000</v>
      </c>
      <c r="D187" s="5" t="s">
        <v>0</v>
      </c>
      <c r="E187" s="5">
        <v>0</v>
      </c>
      <c r="F187" s="41">
        <f t="shared" si="3"/>
        <v>0</v>
      </c>
      <c r="G187" s="41">
        <f t="shared" si="1"/>
        <v>20000000</v>
      </c>
      <c r="H187" s="92">
        <f t="shared" si="2"/>
        <v>0</v>
      </c>
    </row>
    <row r="188" spans="1:8" ht="24.75" customHeight="1">
      <c r="A188" s="3" t="s">
        <v>9</v>
      </c>
      <c r="B188" s="13" t="s">
        <v>70</v>
      </c>
      <c r="C188" s="5">
        <v>7000000</v>
      </c>
      <c r="D188" s="5">
        <v>5017500</v>
      </c>
      <c r="E188" s="5">
        <v>622500</v>
      </c>
      <c r="F188" s="41">
        <f t="shared" si="3"/>
        <v>5640000</v>
      </c>
      <c r="G188" s="41">
        <f t="shared" si="1"/>
        <v>1360000</v>
      </c>
      <c r="H188" s="92">
        <f t="shared" si="2"/>
        <v>0.8057142857142857</v>
      </c>
    </row>
    <row r="189" spans="1:8" ht="24.75" customHeight="1">
      <c r="A189" s="3" t="s">
        <v>26</v>
      </c>
      <c r="B189" s="13" t="s">
        <v>30</v>
      </c>
      <c r="C189" s="5">
        <v>20000000</v>
      </c>
      <c r="D189" s="5">
        <v>9500000</v>
      </c>
      <c r="E189" s="5">
        <v>1500000</v>
      </c>
      <c r="F189" s="41">
        <f t="shared" si="3"/>
        <v>11000000</v>
      </c>
      <c r="G189" s="41">
        <f t="shared" si="1"/>
        <v>9000000</v>
      </c>
      <c r="H189" s="92">
        <f t="shared" si="2"/>
        <v>0.55</v>
      </c>
    </row>
    <row r="190" spans="1:8" ht="24.75" customHeight="1">
      <c r="A190" s="3" t="s">
        <v>29</v>
      </c>
      <c r="B190" s="13" t="s">
        <v>25</v>
      </c>
      <c r="C190" s="5">
        <v>10000000</v>
      </c>
      <c r="D190" s="5">
        <v>3157750</v>
      </c>
      <c r="E190" s="5">
        <v>2000000</v>
      </c>
      <c r="F190" s="41">
        <f t="shared" si="3"/>
        <v>5157750</v>
      </c>
      <c r="G190" s="41">
        <f t="shared" si="1"/>
        <v>4842250</v>
      </c>
      <c r="H190" s="92">
        <f t="shared" si="2"/>
        <v>0.515775</v>
      </c>
    </row>
    <row r="191" spans="1:8" ht="24.75" customHeight="1">
      <c r="A191" s="3" t="s">
        <v>10</v>
      </c>
      <c r="B191" s="13" t="s">
        <v>11</v>
      </c>
      <c r="C191" s="5">
        <v>200000000</v>
      </c>
      <c r="D191" s="5">
        <v>81000000</v>
      </c>
      <c r="E191" s="5">
        <v>12000000</v>
      </c>
      <c r="F191" s="41">
        <f t="shared" si="3"/>
        <v>93000000</v>
      </c>
      <c r="G191" s="41">
        <f t="shared" si="1"/>
        <v>107000000</v>
      </c>
      <c r="H191" s="92">
        <f t="shared" si="2"/>
        <v>0.465</v>
      </c>
    </row>
    <row r="192" spans="1:8" ht="24.75" customHeight="1" thickBot="1">
      <c r="A192" s="3" t="s">
        <v>61</v>
      </c>
      <c r="B192" s="13" t="s">
        <v>62</v>
      </c>
      <c r="C192" s="5">
        <v>2000000</v>
      </c>
      <c r="D192" s="5">
        <v>0</v>
      </c>
      <c r="E192" s="5">
        <v>0</v>
      </c>
      <c r="F192" s="41">
        <f t="shared" si="3"/>
        <v>0</v>
      </c>
      <c r="G192" s="41">
        <f t="shared" si="1"/>
        <v>2000000</v>
      </c>
      <c r="H192" s="92">
        <f t="shared" si="2"/>
        <v>0</v>
      </c>
    </row>
    <row r="193" spans="1:8" ht="24.75" customHeight="1" thickBot="1">
      <c r="A193" s="10" t="s">
        <v>0</v>
      </c>
      <c r="B193" s="14" t="s">
        <v>45</v>
      </c>
      <c r="C193" s="6">
        <f>SUM(C185:C192)</f>
        <v>291000000</v>
      </c>
      <c r="D193" s="6">
        <f>SUM(D185:D192)</f>
        <v>115166000</v>
      </c>
      <c r="E193" s="6">
        <f>SUM(E185:E192)</f>
        <v>18979250</v>
      </c>
      <c r="F193" s="6">
        <f>SUM(F185:F192)</f>
        <v>134145250</v>
      </c>
      <c r="G193" s="6">
        <f>SUM(G185:G192)</f>
        <v>156854750</v>
      </c>
      <c r="H193" s="93">
        <f t="shared" si="2"/>
        <v>0.46098024054982817</v>
      </c>
    </row>
    <row r="194" spans="1:8" ht="24.75" customHeight="1" thickBot="1">
      <c r="A194" s="15" t="s">
        <v>0</v>
      </c>
      <c r="B194" s="14" t="s">
        <v>46</v>
      </c>
      <c r="C194" s="6">
        <f>(C183+C193)</f>
        <v>1291000000</v>
      </c>
      <c r="D194" s="6">
        <f>(D183+D193)</f>
        <v>1729516440</v>
      </c>
      <c r="E194" s="6">
        <f>(E183+E193)</f>
        <v>18979250</v>
      </c>
      <c r="F194" s="6">
        <f>(F183+F193)</f>
        <v>1748495690</v>
      </c>
      <c r="G194" s="6">
        <f>(G183+G193)</f>
        <v>-457495690</v>
      </c>
      <c r="H194" s="93">
        <f t="shared" si="2"/>
        <v>1.3543731138652209</v>
      </c>
    </row>
    <row r="196" spans="1:2" ht="15.75">
      <c r="A196" s="76" t="s">
        <v>0</v>
      </c>
      <c r="B196" s="39" t="s">
        <v>0</v>
      </c>
    </row>
    <row r="197" ht="15.75">
      <c r="B197" s="39" t="s">
        <v>0</v>
      </c>
    </row>
    <row r="214" spans="4:8" ht="37.5">
      <c r="D214" s="25" t="s">
        <v>15</v>
      </c>
      <c r="H214" s="11"/>
    </row>
    <row r="215" spans="4:8" ht="26.25">
      <c r="D215" s="17" t="s">
        <v>16</v>
      </c>
      <c r="H215" s="11"/>
    </row>
    <row r="216" spans="4:8" ht="26.25">
      <c r="D216" s="17" t="s">
        <v>17</v>
      </c>
      <c r="H216" s="11"/>
    </row>
    <row r="217" spans="4:8" ht="26.25">
      <c r="D217" s="17"/>
      <c r="H217" s="11"/>
    </row>
    <row r="218" spans="1:8" ht="20.25">
      <c r="A218" s="18"/>
      <c r="B218" s="18"/>
      <c r="D218" s="69" t="s">
        <v>79</v>
      </c>
      <c r="E218" s="19"/>
      <c r="G218" s="19" t="s">
        <v>0</v>
      </c>
      <c r="H218" s="11"/>
    </row>
    <row r="219" spans="1:8" ht="20.25">
      <c r="A219" s="39" t="s">
        <v>0</v>
      </c>
      <c r="B219" s="11"/>
      <c r="C219" s="11"/>
      <c r="D219" s="69" t="s">
        <v>80</v>
      </c>
      <c r="E219" s="38"/>
      <c r="G219" s="38" t="s">
        <v>21</v>
      </c>
      <c r="H219" s="11"/>
    </row>
    <row r="220" spans="1:8" ht="15.75">
      <c r="A220" s="39" t="s">
        <v>0</v>
      </c>
      <c r="B220" s="11"/>
      <c r="C220" s="11"/>
      <c r="D220" s="11"/>
      <c r="E220" s="38"/>
      <c r="G220" s="38" t="s">
        <v>24</v>
      </c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.75" thickBot="1">
      <c r="A222" s="11"/>
      <c r="B222" s="11"/>
      <c r="C222" s="11"/>
      <c r="D222" s="11"/>
      <c r="E222" s="11"/>
      <c r="F222" s="11"/>
      <c r="G222" s="11"/>
      <c r="H222" s="11"/>
    </row>
    <row r="223" spans="1:8" ht="18">
      <c r="A223" s="47"/>
      <c r="B223" s="48" t="s">
        <v>68</v>
      </c>
      <c r="C223" s="48" t="s">
        <v>34</v>
      </c>
      <c r="D223" s="48" t="s">
        <v>36</v>
      </c>
      <c r="E223" s="48" t="s">
        <v>34</v>
      </c>
      <c r="F223" s="48" t="s">
        <v>36</v>
      </c>
      <c r="G223" s="48" t="s">
        <v>55</v>
      </c>
      <c r="H223" s="79" t="s">
        <v>31</v>
      </c>
    </row>
    <row r="224" spans="1:8" ht="18">
      <c r="A224" s="49" t="s">
        <v>71</v>
      </c>
      <c r="B224" s="50" t="s">
        <v>69</v>
      </c>
      <c r="C224" s="50" t="s">
        <v>35</v>
      </c>
      <c r="D224" s="27" t="s">
        <v>86</v>
      </c>
      <c r="E224" s="27" t="s">
        <v>88</v>
      </c>
      <c r="F224" s="27" t="s">
        <v>89</v>
      </c>
      <c r="G224" s="50" t="s">
        <v>56</v>
      </c>
      <c r="H224" s="44" t="s">
        <v>32</v>
      </c>
    </row>
    <row r="225" spans="1:8" ht="18.75" thickBot="1">
      <c r="A225" s="51"/>
      <c r="B225" s="52"/>
      <c r="C225" s="53" t="s">
        <v>1</v>
      </c>
      <c r="D225" s="53" t="s">
        <v>1</v>
      </c>
      <c r="E225" s="53" t="s">
        <v>1</v>
      </c>
      <c r="F225" s="53" t="s">
        <v>1</v>
      </c>
      <c r="G225" s="53" t="s">
        <v>1</v>
      </c>
      <c r="H225" s="82" t="s">
        <v>33</v>
      </c>
    </row>
    <row r="226" spans="1:8" ht="24.75" customHeight="1">
      <c r="A226" s="16" t="s">
        <v>13</v>
      </c>
      <c r="B226" s="12" t="s">
        <v>63</v>
      </c>
      <c r="C226" s="2" t="s">
        <v>0</v>
      </c>
      <c r="D226" s="2"/>
      <c r="E226" s="2"/>
      <c r="F226" s="2"/>
      <c r="G226" s="2"/>
      <c r="H226" s="9"/>
    </row>
    <row r="227" spans="1:8" ht="24.75" customHeight="1">
      <c r="A227" s="3" t="s">
        <v>64</v>
      </c>
      <c r="B227" s="13" t="s">
        <v>25</v>
      </c>
      <c r="C227" s="5">
        <v>1000000000</v>
      </c>
      <c r="D227" s="5">
        <v>0</v>
      </c>
      <c r="E227" s="5">
        <v>0</v>
      </c>
      <c r="F227" s="41">
        <f>SUM(D227:E227)</f>
        <v>0</v>
      </c>
      <c r="G227" s="41">
        <f>(C227-F227)</f>
        <v>1000000000</v>
      </c>
      <c r="H227" s="92">
        <f>+F227/C227</f>
        <v>0</v>
      </c>
    </row>
    <row r="228" spans="1:8" ht="24.75" customHeight="1" thickBot="1">
      <c r="A228" s="3" t="s">
        <v>65</v>
      </c>
      <c r="B228" s="13" t="s">
        <v>66</v>
      </c>
      <c r="C228" s="5">
        <v>10000000</v>
      </c>
      <c r="D228" s="5">
        <v>0</v>
      </c>
      <c r="E228" s="5">
        <v>0</v>
      </c>
      <c r="F228" s="41">
        <f>SUM(D228:E228)</f>
        <v>0</v>
      </c>
      <c r="G228" s="41">
        <f>(C228-F228)</f>
        <v>10000000</v>
      </c>
      <c r="H228" s="92">
        <f>+F228/C228</f>
        <v>0</v>
      </c>
    </row>
    <row r="229" spans="1:8" ht="24.75" customHeight="1" thickBot="1">
      <c r="A229" s="10" t="s">
        <v>0</v>
      </c>
      <c r="B229" s="14" t="s">
        <v>14</v>
      </c>
      <c r="C229" s="6">
        <f>SUM(C227:C228)</f>
        <v>1010000000</v>
      </c>
      <c r="D229" s="6">
        <f>SUM(D227:D228)</f>
        <v>0</v>
      </c>
      <c r="E229" s="6">
        <f>SUM(E227:E228)</f>
        <v>0</v>
      </c>
      <c r="F229" s="6">
        <f>SUM(F227:F228)</f>
        <v>0</v>
      </c>
      <c r="G229" s="6">
        <f>SUM(G227:G228)</f>
        <v>1010000000</v>
      </c>
      <c r="H229" s="93">
        <f>+F229/C229</f>
        <v>0</v>
      </c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4:8" ht="37.5">
      <c r="D263" s="25" t="s">
        <v>15</v>
      </c>
      <c r="H263" s="11"/>
    </row>
    <row r="264" spans="4:8" ht="26.25">
      <c r="D264" s="17" t="s">
        <v>16</v>
      </c>
      <c r="H264" s="11"/>
    </row>
    <row r="265" spans="4:8" ht="26.25">
      <c r="D265" s="17" t="s">
        <v>17</v>
      </c>
      <c r="H265" s="11"/>
    </row>
    <row r="266" spans="4:8" ht="26.25">
      <c r="D266" s="17"/>
      <c r="H266" s="11"/>
    </row>
    <row r="267" spans="1:8" ht="20.25">
      <c r="A267" s="18"/>
      <c r="B267" s="18"/>
      <c r="D267" s="69" t="s">
        <v>79</v>
      </c>
      <c r="E267" s="19"/>
      <c r="G267" s="19" t="s">
        <v>0</v>
      </c>
      <c r="H267" s="11"/>
    </row>
    <row r="268" spans="1:8" ht="20.25">
      <c r="A268" s="39" t="s">
        <v>0</v>
      </c>
      <c r="B268" s="11"/>
      <c r="C268" s="11"/>
      <c r="D268" s="69" t="s">
        <v>80</v>
      </c>
      <c r="E268" s="1"/>
      <c r="G268" s="1" t="s">
        <v>20</v>
      </c>
      <c r="H268" s="11"/>
    </row>
    <row r="269" spans="1:8" ht="16.5" thickBot="1">
      <c r="A269" s="39" t="s">
        <v>0</v>
      </c>
      <c r="B269" s="11"/>
      <c r="C269" s="11"/>
      <c r="D269" s="11"/>
      <c r="E269" s="38"/>
      <c r="F269" s="38" t="s">
        <v>0</v>
      </c>
      <c r="G269" s="38"/>
      <c r="H269" s="11"/>
    </row>
    <row r="270" spans="1:8" ht="18">
      <c r="A270" s="47"/>
      <c r="B270" s="48" t="s">
        <v>68</v>
      </c>
      <c r="C270" s="48" t="s">
        <v>34</v>
      </c>
      <c r="D270" s="48" t="s">
        <v>36</v>
      </c>
      <c r="E270" s="48" t="s">
        <v>34</v>
      </c>
      <c r="F270" s="48" t="s">
        <v>36</v>
      </c>
      <c r="G270" s="48" t="s">
        <v>55</v>
      </c>
      <c r="H270" s="79" t="s">
        <v>31</v>
      </c>
    </row>
    <row r="271" spans="1:8" ht="18">
      <c r="A271" s="49" t="s">
        <v>71</v>
      </c>
      <c r="B271" s="50" t="s">
        <v>69</v>
      </c>
      <c r="C271" s="50" t="s">
        <v>35</v>
      </c>
      <c r="D271" s="27" t="s">
        <v>86</v>
      </c>
      <c r="E271" s="27" t="s">
        <v>88</v>
      </c>
      <c r="F271" s="27" t="s">
        <v>89</v>
      </c>
      <c r="G271" s="50" t="s">
        <v>56</v>
      </c>
      <c r="H271" s="44" t="s">
        <v>32</v>
      </c>
    </row>
    <row r="272" spans="1:8" ht="18.75" thickBot="1">
      <c r="A272" s="51"/>
      <c r="B272" s="52"/>
      <c r="C272" s="53" t="s">
        <v>1</v>
      </c>
      <c r="D272" s="53" t="s">
        <v>1</v>
      </c>
      <c r="E272" s="53" t="s">
        <v>1</v>
      </c>
      <c r="F272" s="53" t="s">
        <v>1</v>
      </c>
      <c r="G272" s="53" t="s">
        <v>1</v>
      </c>
      <c r="H272" s="82" t="s">
        <v>33</v>
      </c>
    </row>
    <row r="273" spans="1:8" ht="24.75" customHeight="1">
      <c r="A273" s="8"/>
      <c r="B273" s="12" t="s">
        <v>2</v>
      </c>
      <c r="C273" s="2"/>
      <c r="D273" s="2"/>
      <c r="E273" s="2"/>
      <c r="F273" s="2"/>
      <c r="G273" s="2"/>
      <c r="H273" s="9"/>
    </row>
    <row r="274" spans="1:8" ht="24.75" customHeight="1" thickBot="1">
      <c r="A274" s="3" t="s">
        <v>3</v>
      </c>
      <c r="B274" s="13" t="s">
        <v>4</v>
      </c>
      <c r="C274" s="5">
        <v>2500000000</v>
      </c>
      <c r="D274" s="5">
        <v>7284564782</v>
      </c>
      <c r="E274" s="5">
        <v>108598725</v>
      </c>
      <c r="F274" s="41">
        <f>SUM(D274:E274)</f>
        <v>7393163507</v>
      </c>
      <c r="G274" s="41">
        <f>(C274-F274)</f>
        <v>-4893163507</v>
      </c>
      <c r="H274" s="92">
        <f aca="true" t="shared" si="4" ref="H274:H284">+F274/C274</f>
        <v>2.9572654028</v>
      </c>
    </row>
    <row r="275" spans="1:8" ht="24.75" customHeight="1" thickBot="1">
      <c r="A275" s="10" t="s">
        <v>0</v>
      </c>
      <c r="B275" s="14" t="s">
        <v>45</v>
      </c>
      <c r="C275" s="6">
        <f>SUM(C274:C274)</f>
        <v>2500000000</v>
      </c>
      <c r="D275" s="6">
        <f>SUM(D274:D274)</f>
        <v>7284564782</v>
      </c>
      <c r="E275" s="6">
        <f>SUM(E274:E274)</f>
        <v>108598725</v>
      </c>
      <c r="F275" s="6">
        <f>SUM(F274:F274)</f>
        <v>7393163507</v>
      </c>
      <c r="G275" s="6">
        <f>SUM(G274:G274)</f>
        <v>-4893163507</v>
      </c>
      <c r="H275" s="93">
        <f t="shared" si="4"/>
        <v>2.9572654028</v>
      </c>
    </row>
    <row r="276" spans="1:8" ht="24.75" customHeight="1">
      <c r="A276" s="8"/>
      <c r="B276" s="12" t="s">
        <v>5</v>
      </c>
      <c r="C276" s="2"/>
      <c r="D276" s="2"/>
      <c r="E276" s="2"/>
      <c r="F276" s="2"/>
      <c r="G276" s="2"/>
      <c r="H276" s="9"/>
    </row>
    <row r="277" spans="1:8" ht="24.75" customHeight="1">
      <c r="A277" s="3" t="s">
        <v>6</v>
      </c>
      <c r="B277" s="13" t="s">
        <v>7</v>
      </c>
      <c r="C277" s="5">
        <v>3601000000</v>
      </c>
      <c r="D277" s="5">
        <v>1339870147</v>
      </c>
      <c r="E277" s="5">
        <v>52172824.5</v>
      </c>
      <c r="F277" s="41">
        <f aca="true" t="shared" si="5" ref="F277:F282">SUM(D277:E277)</f>
        <v>1392042971.5</v>
      </c>
      <c r="G277" s="41">
        <f aca="true" t="shared" si="6" ref="G277:G282">(C277-F277)</f>
        <v>2208957028.5</v>
      </c>
      <c r="H277" s="92">
        <f t="shared" si="4"/>
        <v>0.3865712222993613</v>
      </c>
    </row>
    <row r="278" spans="1:8" ht="24.75" customHeight="1">
      <c r="A278" s="3" t="s">
        <v>8</v>
      </c>
      <c r="B278" s="13" t="s">
        <v>28</v>
      </c>
      <c r="C278" s="5">
        <v>5000000000</v>
      </c>
      <c r="D278" s="5">
        <v>1467386619.94</v>
      </c>
      <c r="E278" s="5">
        <v>0</v>
      </c>
      <c r="F278" s="41">
        <f t="shared" si="5"/>
        <v>1467386619.94</v>
      </c>
      <c r="G278" s="41">
        <f t="shared" si="6"/>
        <v>3532613380.06</v>
      </c>
      <c r="H278" s="92">
        <f t="shared" si="4"/>
        <v>0.293477323988</v>
      </c>
    </row>
    <row r="279" spans="1:8" ht="24.75" customHeight="1">
      <c r="A279" s="3" t="s">
        <v>9</v>
      </c>
      <c r="B279" s="13" t="s">
        <v>70</v>
      </c>
      <c r="C279" s="5">
        <v>0</v>
      </c>
      <c r="D279" s="5">
        <v>0</v>
      </c>
      <c r="E279" s="5">
        <v>0</v>
      </c>
      <c r="F279" s="41">
        <f t="shared" si="5"/>
        <v>0</v>
      </c>
      <c r="G279" s="41">
        <f t="shared" si="6"/>
        <v>0</v>
      </c>
      <c r="H279" s="92" t="e">
        <f t="shared" si="4"/>
        <v>#DIV/0!</v>
      </c>
    </row>
    <row r="280" spans="1:8" ht="24.75" customHeight="1">
      <c r="A280" s="3" t="s">
        <v>26</v>
      </c>
      <c r="B280" s="13" t="s">
        <v>30</v>
      </c>
      <c r="C280" s="5">
        <v>0</v>
      </c>
      <c r="D280" s="5">
        <v>0</v>
      </c>
      <c r="E280" s="5">
        <v>0</v>
      </c>
      <c r="F280" s="41">
        <f t="shared" si="5"/>
        <v>0</v>
      </c>
      <c r="G280" s="41">
        <f t="shared" si="6"/>
        <v>0</v>
      </c>
      <c r="H280" s="92" t="e">
        <f t="shared" si="4"/>
        <v>#DIV/0!</v>
      </c>
    </row>
    <row r="281" spans="1:8" ht="24.75" customHeight="1">
      <c r="A281" s="3" t="s">
        <v>29</v>
      </c>
      <c r="B281" s="13" t="s">
        <v>25</v>
      </c>
      <c r="C281" s="5">
        <v>0</v>
      </c>
      <c r="D281" s="5">
        <v>0</v>
      </c>
      <c r="E281" s="5">
        <v>0</v>
      </c>
      <c r="F281" s="41">
        <f t="shared" si="5"/>
        <v>0</v>
      </c>
      <c r="G281" s="41">
        <f t="shared" si="6"/>
        <v>0</v>
      </c>
      <c r="H281" s="92" t="e">
        <f t="shared" si="4"/>
        <v>#DIV/0!</v>
      </c>
    </row>
    <row r="282" spans="1:8" ht="24.75" customHeight="1" thickBot="1">
      <c r="A282" s="3" t="s">
        <v>10</v>
      </c>
      <c r="B282" s="13" t="s">
        <v>11</v>
      </c>
      <c r="C282" s="5">
        <v>0</v>
      </c>
      <c r="D282" s="5">
        <v>0</v>
      </c>
      <c r="E282" s="5">
        <v>0</v>
      </c>
      <c r="F282" s="41">
        <f t="shared" si="5"/>
        <v>0</v>
      </c>
      <c r="G282" s="41">
        <f t="shared" si="6"/>
        <v>0</v>
      </c>
      <c r="H282" s="92" t="e">
        <f t="shared" si="4"/>
        <v>#DIV/0!</v>
      </c>
    </row>
    <row r="283" spans="1:8" ht="24.75" customHeight="1" thickBot="1">
      <c r="A283" s="10" t="s">
        <v>0</v>
      </c>
      <c r="B283" s="14" t="s">
        <v>45</v>
      </c>
      <c r="C283" s="6">
        <f>SUM(C277:C282)</f>
        <v>8601000000</v>
      </c>
      <c r="D283" s="6">
        <f>SUM(D277:D282)</f>
        <v>2807256766.94</v>
      </c>
      <c r="E283" s="6">
        <f>SUM(E277:E282)</f>
        <v>52172824.5</v>
      </c>
      <c r="F283" s="6">
        <f>SUM(F277:F282)</f>
        <v>2859429591.44</v>
      </c>
      <c r="G283" s="6">
        <f>SUM(G277:G282)</f>
        <v>5741570408.559999</v>
      </c>
      <c r="H283" s="93">
        <f t="shared" si="4"/>
        <v>0.3324531556144634</v>
      </c>
    </row>
    <row r="284" spans="1:8" ht="24.75" customHeight="1" thickBot="1">
      <c r="A284" s="15"/>
      <c r="B284" s="14" t="s">
        <v>46</v>
      </c>
      <c r="C284" s="6">
        <f>(C275+C283)</f>
        <v>11101000000</v>
      </c>
      <c r="D284" s="6">
        <f>(D275+D283)</f>
        <v>10091821548.94</v>
      </c>
      <c r="E284" s="6">
        <f>(E275+E283)</f>
        <v>160771549.5</v>
      </c>
      <c r="F284" s="6">
        <f>(F275+F283)</f>
        <v>10252593098.44</v>
      </c>
      <c r="G284" s="6">
        <f>(G275+G283)</f>
        <v>848406901.5599995</v>
      </c>
      <c r="H284" s="93">
        <f t="shared" si="4"/>
        <v>0.9235738310458518</v>
      </c>
    </row>
    <row r="286" spans="1:2" ht="15.75">
      <c r="A286" s="39" t="s">
        <v>0</v>
      </c>
      <c r="B286" s="39" t="s">
        <v>0</v>
      </c>
    </row>
    <row r="287" spans="1:2" ht="15.75">
      <c r="A287" s="72"/>
      <c r="B287" s="39" t="s">
        <v>0</v>
      </c>
    </row>
    <row r="312" spans="4:8" ht="37.5">
      <c r="D312" s="25" t="s">
        <v>15</v>
      </c>
      <c r="H312" s="11"/>
    </row>
    <row r="313" spans="4:8" ht="26.25">
      <c r="D313" s="17" t="s">
        <v>16</v>
      </c>
      <c r="H313" s="11"/>
    </row>
    <row r="314" spans="4:8" ht="26.25">
      <c r="D314" s="17" t="s">
        <v>17</v>
      </c>
      <c r="H314" s="11"/>
    </row>
    <row r="315" spans="4:8" ht="26.25">
      <c r="D315" s="17"/>
      <c r="H315" s="11"/>
    </row>
    <row r="316" spans="1:8" ht="20.25">
      <c r="A316" s="18"/>
      <c r="B316" s="18"/>
      <c r="D316" s="69" t="s">
        <v>79</v>
      </c>
      <c r="E316" s="19"/>
      <c r="G316" s="1" t="s">
        <v>91</v>
      </c>
      <c r="H316" s="11"/>
    </row>
    <row r="317" spans="1:8" ht="20.25">
      <c r="A317" s="39" t="s">
        <v>0</v>
      </c>
      <c r="B317" s="11"/>
      <c r="C317" s="11"/>
      <c r="D317" s="69" t="s">
        <v>80</v>
      </c>
      <c r="E317" s="1"/>
      <c r="G317" s="1" t="s">
        <v>92</v>
      </c>
      <c r="H317" s="11"/>
    </row>
    <row r="318" spans="1:8" ht="16.5" thickBot="1">
      <c r="A318" s="39" t="s">
        <v>0</v>
      </c>
      <c r="B318" s="11"/>
      <c r="C318" s="11"/>
      <c r="D318" s="11"/>
      <c r="E318" s="38"/>
      <c r="F318" s="38" t="s">
        <v>0</v>
      </c>
      <c r="G318" s="38"/>
      <c r="H318" s="11"/>
    </row>
    <row r="319" spans="1:8" ht="18">
      <c r="A319" s="43"/>
      <c r="B319" s="78" t="s">
        <v>68</v>
      </c>
      <c r="C319" s="79" t="s">
        <v>34</v>
      </c>
      <c r="D319" s="26" t="s">
        <v>36</v>
      </c>
      <c r="E319" s="26" t="s">
        <v>34</v>
      </c>
      <c r="F319" s="26" t="s">
        <v>36</v>
      </c>
      <c r="G319" s="26" t="s">
        <v>55</v>
      </c>
      <c r="H319" s="79" t="s">
        <v>31</v>
      </c>
    </row>
    <row r="320" spans="1:8" ht="18">
      <c r="A320" s="44" t="s">
        <v>71</v>
      </c>
      <c r="B320" s="80" t="s">
        <v>69</v>
      </c>
      <c r="C320" s="44" t="s">
        <v>35</v>
      </c>
      <c r="D320" s="27" t="s">
        <v>93</v>
      </c>
      <c r="E320" s="27" t="s">
        <v>88</v>
      </c>
      <c r="F320" s="27" t="s">
        <v>94</v>
      </c>
      <c r="G320" s="27" t="s">
        <v>56</v>
      </c>
      <c r="H320" s="44" t="s">
        <v>32</v>
      </c>
    </row>
    <row r="321" spans="1:8" ht="18.75" thickBot="1">
      <c r="A321" s="45"/>
      <c r="B321" s="81"/>
      <c r="C321" s="82" t="s">
        <v>1</v>
      </c>
      <c r="D321" s="28" t="s">
        <v>1</v>
      </c>
      <c r="E321" s="28" t="s">
        <v>1</v>
      </c>
      <c r="F321" s="28" t="s">
        <v>1</v>
      </c>
      <c r="G321" s="28" t="s">
        <v>1</v>
      </c>
      <c r="H321" s="82" t="s">
        <v>33</v>
      </c>
    </row>
    <row r="322" spans="1:8" ht="15.75">
      <c r="A322" s="8"/>
      <c r="B322" s="83" t="s">
        <v>48</v>
      </c>
      <c r="C322" s="9"/>
      <c r="D322" s="2"/>
      <c r="E322" s="2"/>
      <c r="F322" s="2"/>
      <c r="G322" s="2"/>
      <c r="H322" s="9" t="s">
        <v>0</v>
      </c>
    </row>
    <row r="323" spans="1:8" ht="17.25">
      <c r="A323" s="3" t="s">
        <v>95</v>
      </c>
      <c r="B323" s="84" t="s">
        <v>51</v>
      </c>
      <c r="C323" s="4">
        <v>1000000000</v>
      </c>
      <c r="D323" s="85">
        <v>1000000000</v>
      </c>
      <c r="E323" s="5">
        <v>0</v>
      </c>
      <c r="F323" s="85">
        <f>SUM(D323:E323)</f>
        <v>1000000000</v>
      </c>
      <c r="G323" s="85">
        <f>(C323-F323)</f>
        <v>0</v>
      </c>
      <c r="H323" s="86">
        <f>+F323/C323</f>
        <v>1</v>
      </c>
    </row>
    <row r="324" spans="1:8" ht="18" thickBot="1">
      <c r="A324" s="3" t="s">
        <v>96</v>
      </c>
      <c r="B324" s="84" t="s">
        <v>52</v>
      </c>
      <c r="C324" s="4">
        <v>800000000</v>
      </c>
      <c r="D324" s="85">
        <v>1359033570</v>
      </c>
      <c r="E324" s="5">
        <v>0</v>
      </c>
      <c r="F324" s="85">
        <f>SUM(D324:E324)</f>
        <v>1359033570</v>
      </c>
      <c r="G324" s="85">
        <f>(C324-F324)</f>
        <v>-559033570</v>
      </c>
      <c r="H324" s="86">
        <f>+F324/C324</f>
        <v>1.6987919625</v>
      </c>
    </row>
    <row r="325" spans="1:8" ht="16.5" thickBot="1">
      <c r="A325" s="10" t="s">
        <v>0</v>
      </c>
      <c r="B325" s="87" t="s">
        <v>45</v>
      </c>
      <c r="C325" s="6">
        <f>SUM(C323:C324)</f>
        <v>1800000000</v>
      </c>
      <c r="D325" s="6">
        <f>SUM(D323:D324)</f>
        <v>2359033570</v>
      </c>
      <c r="E325" s="6">
        <f>SUM(E323:E324)</f>
        <v>0</v>
      </c>
      <c r="F325" s="6">
        <f>SUM(F323:F324)</f>
        <v>2359033570</v>
      </c>
      <c r="G325" s="6">
        <f>SUM(G323:G324)</f>
        <v>-559033570</v>
      </c>
      <c r="H325" s="88">
        <f>+F325/C325</f>
        <v>1.3105742055555556</v>
      </c>
    </row>
    <row r="326" spans="1:8" ht="15.75">
      <c r="A326" s="8"/>
      <c r="B326" s="83" t="s">
        <v>21</v>
      </c>
      <c r="C326" s="9"/>
      <c r="D326" s="2"/>
      <c r="E326" s="2"/>
      <c r="F326" s="2"/>
      <c r="G326" s="2"/>
      <c r="H326" s="9"/>
    </row>
    <row r="327" spans="1:8" ht="17.25">
      <c r="A327" s="89" t="s">
        <v>97</v>
      </c>
      <c r="B327" s="90" t="s">
        <v>98</v>
      </c>
      <c r="C327" s="4">
        <v>5270000000</v>
      </c>
      <c r="D327" s="85">
        <v>3183707280.88</v>
      </c>
      <c r="E327" s="5">
        <v>428169324.97</v>
      </c>
      <c r="F327" s="85">
        <f aca="true" t="shared" si="7" ref="F327:F340">SUM(D327:E327)</f>
        <v>3611876605.8500004</v>
      </c>
      <c r="G327" s="85">
        <f aca="true" t="shared" si="8" ref="G327:G340">(C327-F327)</f>
        <v>1658123394.1499996</v>
      </c>
      <c r="H327" s="86">
        <f aca="true" t="shared" si="9" ref="H327:H340">+F327/C327</f>
        <v>0.6853655798576851</v>
      </c>
    </row>
    <row r="328" spans="1:8" ht="17.25">
      <c r="A328" s="89" t="s">
        <v>99</v>
      </c>
      <c r="B328" s="90" t="s">
        <v>100</v>
      </c>
      <c r="C328" s="4">
        <v>1000000000</v>
      </c>
      <c r="D328" s="85">
        <v>0</v>
      </c>
      <c r="E328" s="5">
        <v>0</v>
      </c>
      <c r="F328" s="85">
        <f t="shared" si="7"/>
        <v>0</v>
      </c>
      <c r="G328" s="85">
        <f t="shared" si="8"/>
        <v>1000000000</v>
      </c>
      <c r="H328" s="86">
        <f t="shared" si="9"/>
        <v>0</v>
      </c>
    </row>
    <row r="329" spans="1:8" ht="17.25">
      <c r="A329" s="89" t="s">
        <v>101</v>
      </c>
      <c r="B329" s="90" t="s">
        <v>102</v>
      </c>
      <c r="C329" s="4">
        <v>0</v>
      </c>
      <c r="D329" s="85">
        <v>0</v>
      </c>
      <c r="E329" s="5">
        <v>0</v>
      </c>
      <c r="F329" s="85">
        <f t="shared" si="7"/>
        <v>0</v>
      </c>
      <c r="G329" s="85">
        <f t="shared" si="8"/>
        <v>0</v>
      </c>
      <c r="H329" s="86" t="e">
        <f t="shared" si="9"/>
        <v>#DIV/0!</v>
      </c>
    </row>
    <row r="330" spans="1:8" ht="17.25">
      <c r="A330" s="89" t="s">
        <v>103</v>
      </c>
      <c r="B330" s="90" t="s">
        <v>104</v>
      </c>
      <c r="C330" s="4">
        <v>0</v>
      </c>
      <c r="D330" s="85">
        <v>0</v>
      </c>
      <c r="E330" s="5">
        <v>0</v>
      </c>
      <c r="F330" s="85">
        <f t="shared" si="7"/>
        <v>0</v>
      </c>
      <c r="G330" s="85">
        <f t="shared" si="8"/>
        <v>0</v>
      </c>
      <c r="H330" s="86" t="e">
        <f t="shared" si="9"/>
        <v>#DIV/0!</v>
      </c>
    </row>
    <row r="331" spans="1:8" ht="17.25">
      <c r="A331" s="89" t="s">
        <v>105</v>
      </c>
      <c r="B331" s="90" t="s">
        <v>106</v>
      </c>
      <c r="C331" s="4">
        <v>0</v>
      </c>
      <c r="D331" s="85">
        <v>0</v>
      </c>
      <c r="E331" s="5">
        <v>0</v>
      </c>
      <c r="F331" s="85">
        <f t="shared" si="7"/>
        <v>0</v>
      </c>
      <c r="G331" s="85">
        <f t="shared" si="8"/>
        <v>0</v>
      </c>
      <c r="H331" s="86" t="e">
        <f t="shared" si="9"/>
        <v>#DIV/0!</v>
      </c>
    </row>
    <row r="332" spans="1:8" ht="17.25">
      <c r="A332" s="89" t="s">
        <v>107</v>
      </c>
      <c r="B332" s="90" t="s">
        <v>108</v>
      </c>
      <c r="C332" s="4">
        <v>870000000</v>
      </c>
      <c r="D332" s="85">
        <v>1614350440</v>
      </c>
      <c r="E332" s="5">
        <v>0</v>
      </c>
      <c r="F332" s="85">
        <f t="shared" si="7"/>
        <v>1614350440</v>
      </c>
      <c r="G332" s="85">
        <f t="shared" si="8"/>
        <v>-744350440</v>
      </c>
      <c r="H332" s="86">
        <f t="shared" si="9"/>
        <v>1.8555752183908045</v>
      </c>
    </row>
    <row r="333" spans="1:8" ht="17.25">
      <c r="A333" s="89" t="s">
        <v>109</v>
      </c>
      <c r="B333" s="90" t="s">
        <v>110</v>
      </c>
      <c r="C333" s="4">
        <v>0</v>
      </c>
      <c r="D333" s="85">
        <v>0</v>
      </c>
      <c r="E333" s="5">
        <v>0</v>
      </c>
      <c r="F333" s="85">
        <f t="shared" si="7"/>
        <v>0</v>
      </c>
      <c r="G333" s="85">
        <f t="shared" si="8"/>
        <v>0</v>
      </c>
      <c r="H333" s="86" t="e">
        <f t="shared" si="9"/>
        <v>#DIV/0!</v>
      </c>
    </row>
    <row r="334" spans="1:8" ht="17.25">
      <c r="A334" s="89" t="s">
        <v>111</v>
      </c>
      <c r="B334" s="90" t="s">
        <v>112</v>
      </c>
      <c r="C334" s="4">
        <v>0</v>
      </c>
      <c r="D334" s="85">
        <v>0</v>
      </c>
      <c r="E334" s="5">
        <v>0</v>
      </c>
      <c r="F334" s="85">
        <f t="shared" si="7"/>
        <v>0</v>
      </c>
      <c r="G334" s="85">
        <f t="shared" si="8"/>
        <v>0</v>
      </c>
      <c r="H334" s="86" t="e">
        <f t="shared" si="9"/>
        <v>#DIV/0!</v>
      </c>
    </row>
    <row r="335" spans="1:8" ht="17.25">
      <c r="A335" s="89" t="s">
        <v>113</v>
      </c>
      <c r="B335" s="90" t="s">
        <v>114</v>
      </c>
      <c r="C335" s="4">
        <v>0</v>
      </c>
      <c r="D335" s="85">
        <v>0</v>
      </c>
      <c r="E335" s="5">
        <v>0</v>
      </c>
      <c r="F335" s="85">
        <f t="shared" si="7"/>
        <v>0</v>
      </c>
      <c r="G335" s="85">
        <f t="shared" si="8"/>
        <v>0</v>
      </c>
      <c r="H335" s="86" t="e">
        <f t="shared" si="9"/>
        <v>#DIV/0!</v>
      </c>
    </row>
    <row r="336" spans="1:8" ht="34.5">
      <c r="A336" s="89" t="s">
        <v>115</v>
      </c>
      <c r="B336" s="90" t="s">
        <v>116</v>
      </c>
      <c r="C336" s="4">
        <v>0</v>
      </c>
      <c r="D336" s="85">
        <v>0</v>
      </c>
      <c r="E336" s="5">
        <v>0</v>
      </c>
      <c r="F336" s="85">
        <f t="shared" si="7"/>
        <v>0</v>
      </c>
      <c r="G336" s="85">
        <f t="shared" si="8"/>
        <v>0</v>
      </c>
      <c r="H336" s="86" t="e">
        <f t="shared" si="9"/>
        <v>#DIV/0!</v>
      </c>
    </row>
    <row r="337" spans="1:8" ht="17.25">
      <c r="A337" s="89" t="s">
        <v>117</v>
      </c>
      <c r="B337" s="90" t="s">
        <v>118</v>
      </c>
      <c r="C337" s="4">
        <v>0</v>
      </c>
      <c r="D337" s="85">
        <v>0</v>
      </c>
      <c r="E337" s="5">
        <v>0</v>
      </c>
      <c r="F337" s="85">
        <f t="shared" si="7"/>
        <v>0</v>
      </c>
      <c r="G337" s="85">
        <f t="shared" si="8"/>
        <v>0</v>
      </c>
      <c r="H337" s="86" t="e">
        <f t="shared" si="9"/>
        <v>#DIV/0!</v>
      </c>
    </row>
    <row r="338" spans="1:8" ht="17.25">
      <c r="A338" s="89" t="s">
        <v>119</v>
      </c>
      <c r="B338" s="91" t="s">
        <v>120</v>
      </c>
      <c r="C338" s="4">
        <v>0</v>
      </c>
      <c r="D338" s="85">
        <v>0</v>
      </c>
      <c r="E338" s="5">
        <v>0</v>
      </c>
      <c r="F338" s="85">
        <f t="shared" si="7"/>
        <v>0</v>
      </c>
      <c r="G338" s="85">
        <f t="shared" si="8"/>
        <v>0</v>
      </c>
      <c r="H338" s="86" t="e">
        <f t="shared" si="9"/>
        <v>#DIV/0!</v>
      </c>
    </row>
    <row r="339" spans="1:8" ht="17.25">
      <c r="A339" s="89" t="s">
        <v>121</v>
      </c>
      <c r="B339" s="90" t="s">
        <v>122</v>
      </c>
      <c r="C339" s="4">
        <v>421000000</v>
      </c>
      <c r="D339" s="85">
        <v>115166000</v>
      </c>
      <c r="E339" s="5">
        <v>18979250</v>
      </c>
      <c r="F339" s="85">
        <f t="shared" si="7"/>
        <v>134145250</v>
      </c>
      <c r="G339" s="85">
        <f t="shared" si="8"/>
        <v>286854750</v>
      </c>
      <c r="H339" s="86">
        <f t="shared" si="9"/>
        <v>0.3186347980997625</v>
      </c>
    </row>
    <row r="340" spans="1:8" ht="18" thickBot="1">
      <c r="A340" s="89" t="s">
        <v>123</v>
      </c>
      <c r="B340" s="90" t="s">
        <v>124</v>
      </c>
      <c r="C340" s="4">
        <v>0</v>
      </c>
      <c r="D340" s="85">
        <v>0</v>
      </c>
      <c r="E340" s="5">
        <v>0</v>
      </c>
      <c r="F340" s="85">
        <f t="shared" si="7"/>
        <v>0</v>
      </c>
      <c r="G340" s="85">
        <f t="shared" si="8"/>
        <v>0</v>
      </c>
      <c r="H340" s="86" t="e">
        <f t="shared" si="9"/>
        <v>#DIV/0!</v>
      </c>
    </row>
    <row r="341" spans="1:8" ht="16.5" thickBot="1">
      <c r="A341" s="10" t="s">
        <v>0</v>
      </c>
      <c r="B341" s="87" t="s">
        <v>45</v>
      </c>
      <c r="C341" s="6">
        <f>SUM(C327:C340)</f>
        <v>7561000000</v>
      </c>
      <c r="D341" s="6">
        <f>SUM(D327:D340)</f>
        <v>4913223720.88</v>
      </c>
      <c r="E341" s="6">
        <f>SUM(E327:E340)</f>
        <v>447148574.97</v>
      </c>
      <c r="F341" s="6">
        <f>SUM(F327:F340)</f>
        <v>5360372295.85</v>
      </c>
      <c r="G341" s="6">
        <f>SUM(G327:G340)</f>
        <v>2200627704.1499996</v>
      </c>
      <c r="H341" s="88">
        <f>+F341/C341</f>
        <v>0.708950177998942</v>
      </c>
    </row>
    <row r="342" spans="1:8" ht="15.75">
      <c r="A342" s="3"/>
      <c r="B342" s="83" t="s">
        <v>20</v>
      </c>
      <c r="C342" s="4"/>
      <c r="D342" s="85"/>
      <c r="E342" s="5"/>
      <c r="F342" s="85"/>
      <c r="G342" s="85"/>
      <c r="H342" s="4"/>
    </row>
    <row r="343" spans="1:8" ht="17.25">
      <c r="A343" s="89" t="s">
        <v>125</v>
      </c>
      <c r="B343" s="90" t="s">
        <v>126</v>
      </c>
      <c r="C343" s="4">
        <v>2707000000</v>
      </c>
      <c r="D343" s="85">
        <v>7284564782</v>
      </c>
      <c r="E343" s="5">
        <v>108598725</v>
      </c>
      <c r="F343" s="85">
        <f aca="true" t="shared" si="10" ref="F343:F355">SUM(D343:E343)</f>
        <v>7393163507</v>
      </c>
      <c r="G343" s="85">
        <f aca="true" t="shared" si="11" ref="G343:G355">(C343-F343)</f>
        <v>-4686163507</v>
      </c>
      <c r="H343" s="86">
        <f aca="true" t="shared" si="12" ref="H343:H357">+F343/C343</f>
        <v>2.731128004063539</v>
      </c>
    </row>
    <row r="344" spans="1:8" ht="17.25">
      <c r="A344" s="89" t="s">
        <v>127</v>
      </c>
      <c r="B344" s="90" t="s">
        <v>128</v>
      </c>
      <c r="C344" s="4">
        <v>0</v>
      </c>
      <c r="D344" s="85">
        <v>0</v>
      </c>
      <c r="E344" s="5">
        <v>0</v>
      </c>
      <c r="F344" s="85">
        <f t="shared" si="10"/>
        <v>0</v>
      </c>
      <c r="G344" s="85">
        <f t="shared" si="11"/>
        <v>0</v>
      </c>
      <c r="H344" s="86" t="e">
        <f t="shared" si="12"/>
        <v>#DIV/0!</v>
      </c>
    </row>
    <row r="345" spans="1:8" ht="17.25">
      <c r="A345" s="89" t="s">
        <v>129</v>
      </c>
      <c r="B345" s="90" t="s">
        <v>130</v>
      </c>
      <c r="C345" s="4">
        <v>0</v>
      </c>
      <c r="D345" s="85">
        <v>0</v>
      </c>
      <c r="E345" s="5">
        <v>0</v>
      </c>
      <c r="F345" s="85">
        <f t="shared" si="10"/>
        <v>0</v>
      </c>
      <c r="G345" s="85">
        <f t="shared" si="11"/>
        <v>0</v>
      </c>
      <c r="H345" s="86" t="e">
        <f t="shared" si="12"/>
        <v>#DIV/0!</v>
      </c>
    </row>
    <row r="346" spans="1:8" ht="17.25">
      <c r="A346" s="89" t="s">
        <v>131</v>
      </c>
      <c r="B346" s="90" t="s">
        <v>132</v>
      </c>
      <c r="C346" s="4">
        <v>0</v>
      </c>
      <c r="D346" s="85">
        <v>0</v>
      </c>
      <c r="E346" s="5">
        <v>0</v>
      </c>
      <c r="F346" s="85">
        <f t="shared" si="10"/>
        <v>0</v>
      </c>
      <c r="G346" s="85">
        <f t="shared" si="11"/>
        <v>0</v>
      </c>
      <c r="H346" s="86" t="e">
        <f t="shared" si="12"/>
        <v>#DIV/0!</v>
      </c>
    </row>
    <row r="347" spans="1:8" ht="17.25">
      <c r="A347" s="89" t="s">
        <v>133</v>
      </c>
      <c r="B347" s="90" t="s">
        <v>134</v>
      </c>
      <c r="C347" s="4">
        <v>4713500000</v>
      </c>
      <c r="D347" s="85">
        <v>0</v>
      </c>
      <c r="E347" s="5">
        <v>0</v>
      </c>
      <c r="F347" s="85">
        <f t="shared" si="10"/>
        <v>0</v>
      </c>
      <c r="G347" s="85">
        <f t="shared" si="11"/>
        <v>4713500000</v>
      </c>
      <c r="H347" s="86">
        <f t="shared" si="12"/>
        <v>0</v>
      </c>
    </row>
    <row r="348" spans="1:8" ht="17.25">
      <c r="A348" s="89" t="s">
        <v>135</v>
      </c>
      <c r="B348" s="90" t="s">
        <v>136</v>
      </c>
      <c r="C348" s="4">
        <v>2600000000</v>
      </c>
      <c r="D348" s="85">
        <v>1467386619.94</v>
      </c>
      <c r="E348" s="5">
        <v>0</v>
      </c>
      <c r="F348" s="85">
        <f t="shared" si="10"/>
        <v>1467386619.94</v>
      </c>
      <c r="G348" s="85">
        <f t="shared" si="11"/>
        <v>1132613380.06</v>
      </c>
      <c r="H348" s="86">
        <f t="shared" si="12"/>
        <v>0.5643794692076923</v>
      </c>
    </row>
    <row r="349" spans="1:8" ht="17.25">
      <c r="A349" s="89" t="s">
        <v>137</v>
      </c>
      <c r="B349" s="90" t="s">
        <v>138</v>
      </c>
      <c r="C349" s="4">
        <v>0</v>
      </c>
      <c r="D349" s="85">
        <v>0</v>
      </c>
      <c r="E349" s="5">
        <v>0</v>
      </c>
      <c r="F349" s="85">
        <f t="shared" si="10"/>
        <v>0</v>
      </c>
      <c r="G349" s="85">
        <f t="shared" si="11"/>
        <v>0</v>
      </c>
      <c r="H349" s="86" t="e">
        <f t="shared" si="12"/>
        <v>#DIV/0!</v>
      </c>
    </row>
    <row r="350" spans="1:8" ht="17.25">
      <c r="A350" s="89" t="s">
        <v>139</v>
      </c>
      <c r="B350" s="90" t="s">
        <v>140</v>
      </c>
      <c r="C350" s="4">
        <v>0</v>
      </c>
      <c r="D350" s="85">
        <v>0</v>
      </c>
      <c r="E350" s="5">
        <v>0</v>
      </c>
      <c r="F350" s="85">
        <f t="shared" si="10"/>
        <v>0</v>
      </c>
      <c r="G350" s="85">
        <f t="shared" si="11"/>
        <v>0</v>
      </c>
      <c r="H350" s="86" t="e">
        <f t="shared" si="12"/>
        <v>#DIV/0!</v>
      </c>
    </row>
    <row r="351" spans="1:8" ht="17.25">
      <c r="A351" s="89" t="s">
        <v>141</v>
      </c>
      <c r="B351" s="90" t="s">
        <v>142</v>
      </c>
      <c r="C351" s="4">
        <v>0</v>
      </c>
      <c r="D351" s="85">
        <v>0</v>
      </c>
      <c r="E351" s="5">
        <v>0</v>
      </c>
      <c r="F351" s="85">
        <f t="shared" si="10"/>
        <v>0</v>
      </c>
      <c r="G351" s="85">
        <f t="shared" si="11"/>
        <v>0</v>
      </c>
      <c r="H351" s="86" t="e">
        <f t="shared" si="12"/>
        <v>#DIV/0!</v>
      </c>
    </row>
    <row r="352" spans="1:8" ht="17.25">
      <c r="A352" s="89" t="s">
        <v>143</v>
      </c>
      <c r="B352" s="90" t="s">
        <v>144</v>
      </c>
      <c r="C352" s="4">
        <v>13750000</v>
      </c>
      <c r="D352" s="85">
        <v>0</v>
      </c>
      <c r="E352" s="5">
        <v>0</v>
      </c>
      <c r="F352" s="85">
        <f t="shared" si="10"/>
        <v>0</v>
      </c>
      <c r="G352" s="85">
        <f t="shared" si="11"/>
        <v>13750000</v>
      </c>
      <c r="H352" s="86">
        <f t="shared" si="12"/>
        <v>0</v>
      </c>
    </row>
    <row r="353" spans="1:8" ht="17.25">
      <c r="A353" s="89" t="s">
        <v>145</v>
      </c>
      <c r="B353" s="90" t="s">
        <v>146</v>
      </c>
      <c r="C353" s="4">
        <v>945750000</v>
      </c>
      <c r="D353" s="85">
        <v>1339870147</v>
      </c>
      <c r="E353" s="5">
        <v>52172824.5</v>
      </c>
      <c r="F353" s="85">
        <f t="shared" si="10"/>
        <v>1392042971.5</v>
      </c>
      <c r="G353" s="85">
        <f t="shared" si="11"/>
        <v>-446292971.5</v>
      </c>
      <c r="H353" s="86">
        <f t="shared" si="12"/>
        <v>1.4718931763150938</v>
      </c>
    </row>
    <row r="354" spans="1:8" ht="17.25">
      <c r="A354" s="89" t="s">
        <v>147</v>
      </c>
      <c r="B354" s="90" t="s">
        <v>134</v>
      </c>
      <c r="C354" s="4">
        <v>0</v>
      </c>
      <c r="D354" s="85">
        <v>0</v>
      </c>
      <c r="E354" s="5">
        <v>0</v>
      </c>
      <c r="F354" s="85">
        <f t="shared" si="10"/>
        <v>0</v>
      </c>
      <c r="G354" s="85">
        <f t="shared" si="11"/>
        <v>0</v>
      </c>
      <c r="H354" s="86" t="e">
        <f t="shared" si="12"/>
        <v>#DIV/0!</v>
      </c>
    </row>
    <row r="355" spans="1:8" ht="18" thickBot="1">
      <c r="A355" s="89" t="s">
        <v>148</v>
      </c>
      <c r="B355" s="90" t="s">
        <v>149</v>
      </c>
      <c r="C355" s="4">
        <v>121000000</v>
      </c>
      <c r="D355" s="85">
        <v>0</v>
      </c>
      <c r="E355" s="5">
        <v>0</v>
      </c>
      <c r="F355" s="85">
        <f t="shared" si="10"/>
        <v>0</v>
      </c>
      <c r="G355" s="85">
        <f t="shared" si="11"/>
        <v>121000000</v>
      </c>
      <c r="H355" s="86">
        <f t="shared" si="12"/>
        <v>0</v>
      </c>
    </row>
    <row r="356" spans="1:8" ht="16.5" thickBot="1">
      <c r="A356" s="10" t="s">
        <v>0</v>
      </c>
      <c r="B356" s="87" t="s">
        <v>45</v>
      </c>
      <c r="C356" s="6">
        <f>SUM(C343:C355)</f>
        <v>11101000000</v>
      </c>
      <c r="D356" s="6">
        <f>SUM(D343:D355)</f>
        <v>10091821548.94</v>
      </c>
      <c r="E356" s="6">
        <f>SUM(E343:E355)</f>
        <v>160771549.5</v>
      </c>
      <c r="F356" s="6">
        <f>SUM(F343:F355)</f>
        <v>10252593098.44</v>
      </c>
      <c r="G356" s="6">
        <f>SUM(G343:G355)</f>
        <v>848406901.56</v>
      </c>
      <c r="H356" s="88">
        <f t="shared" si="12"/>
        <v>0.9235738310458518</v>
      </c>
    </row>
    <row r="357" spans="1:8" ht="16.5" thickBot="1">
      <c r="A357" s="15"/>
      <c r="B357" s="87" t="s">
        <v>46</v>
      </c>
      <c r="C357" s="6">
        <f>(C341+C356)</f>
        <v>18662000000</v>
      </c>
      <c r="D357" s="6">
        <f>(D341+D356)</f>
        <v>15005045269.82</v>
      </c>
      <c r="E357" s="6">
        <f>(E341+E356)</f>
        <v>607920124.47</v>
      </c>
      <c r="F357" s="6">
        <f>(F341+F356)</f>
        <v>15612965394.29</v>
      </c>
      <c r="G357" s="6">
        <f>(G341+G356)</f>
        <v>3049034605.7099996</v>
      </c>
      <c r="H357" s="88">
        <f t="shared" si="12"/>
        <v>0.836618014912121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7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9">
      <selection activeCell="F13" sqref="F13"/>
    </sheetView>
  </sheetViews>
  <sheetFormatPr defaultColWidth="9.140625" defaultRowHeight="12.75"/>
  <cols>
    <col min="1" max="1" width="18.421875" style="0" customWidth="1"/>
    <col min="2" max="2" width="53.421875" style="0" customWidth="1"/>
    <col min="3" max="3" width="24.140625" style="0" customWidth="1"/>
    <col min="4" max="5" width="23.00390625" style="0" customWidth="1"/>
    <col min="6" max="6" width="24.57421875" style="0" customWidth="1"/>
    <col min="7" max="7" width="27.00390625" style="0" customWidth="1"/>
    <col min="8" max="9" width="24.00390625" style="0" customWidth="1"/>
    <col min="10" max="10" width="11.57421875" style="0" customWidth="1"/>
  </cols>
  <sheetData>
    <row r="1" ht="37.5">
      <c r="E1" s="25" t="s">
        <v>15</v>
      </c>
    </row>
    <row r="2" ht="26.25">
      <c r="E2" s="17" t="s">
        <v>16</v>
      </c>
    </row>
    <row r="3" ht="26.25">
      <c r="E3" s="17" t="s">
        <v>17</v>
      </c>
    </row>
    <row r="4" ht="26.25">
      <c r="E4" s="17"/>
    </row>
    <row r="5" spans="1:10" ht="20.25">
      <c r="A5" s="18"/>
      <c r="B5" s="18"/>
      <c r="E5" s="69" t="s">
        <v>79</v>
      </c>
      <c r="J5" s="18"/>
    </row>
    <row r="6" spans="1:10" ht="20.25">
      <c r="A6" s="20" t="s">
        <v>0</v>
      </c>
      <c r="B6" s="18"/>
      <c r="C6" s="18"/>
      <c r="E6" s="69" t="s">
        <v>80</v>
      </c>
      <c r="I6" s="38" t="s">
        <v>37</v>
      </c>
      <c r="J6" s="18"/>
    </row>
    <row r="7" spans="1:10" ht="17.25" thickBot="1">
      <c r="A7" s="20" t="s">
        <v>0</v>
      </c>
      <c r="B7" s="18"/>
      <c r="C7" s="18"/>
      <c r="I7" s="38" t="s">
        <v>38</v>
      </c>
      <c r="J7" s="18"/>
    </row>
    <row r="8" spans="1:10" ht="18">
      <c r="A8" s="43"/>
      <c r="B8" s="26" t="s">
        <v>18</v>
      </c>
      <c r="C8" s="26" t="s">
        <v>44</v>
      </c>
      <c r="D8" s="26" t="s">
        <v>43</v>
      </c>
      <c r="E8" s="48" t="s">
        <v>34</v>
      </c>
      <c r="F8" s="48" t="s">
        <v>36</v>
      </c>
      <c r="G8" s="48" t="s">
        <v>34</v>
      </c>
      <c r="H8" s="48" t="s">
        <v>36</v>
      </c>
      <c r="I8" s="48" t="s">
        <v>55</v>
      </c>
      <c r="J8" s="79" t="s">
        <v>31</v>
      </c>
    </row>
    <row r="9" spans="1:10" ht="18">
      <c r="A9" s="44" t="s">
        <v>71</v>
      </c>
      <c r="B9" s="27" t="s">
        <v>19</v>
      </c>
      <c r="C9" s="27" t="s">
        <v>35</v>
      </c>
      <c r="D9" s="27" t="s">
        <v>35</v>
      </c>
      <c r="E9" s="50" t="s">
        <v>35</v>
      </c>
      <c r="F9" s="27" t="s">
        <v>86</v>
      </c>
      <c r="G9" s="27" t="s">
        <v>88</v>
      </c>
      <c r="H9" s="27" t="s">
        <v>89</v>
      </c>
      <c r="I9" s="50" t="s">
        <v>56</v>
      </c>
      <c r="J9" s="44" t="s">
        <v>32</v>
      </c>
    </row>
    <row r="10" spans="1:10" ht="18.75" thickBot="1">
      <c r="A10" s="45"/>
      <c r="B10" s="46"/>
      <c r="C10" s="28" t="s">
        <v>1</v>
      </c>
      <c r="D10" s="28" t="s">
        <v>1</v>
      </c>
      <c r="E10" s="53" t="s">
        <v>1</v>
      </c>
      <c r="F10" s="53" t="s">
        <v>1</v>
      </c>
      <c r="G10" s="53" t="s">
        <v>1</v>
      </c>
      <c r="H10" s="53" t="s">
        <v>1</v>
      </c>
      <c r="I10" s="53" t="s">
        <v>1</v>
      </c>
      <c r="J10" s="82" t="s">
        <v>33</v>
      </c>
    </row>
    <row r="11" spans="1:10" ht="34.5" customHeight="1">
      <c r="A11" s="29"/>
      <c r="B11" s="24" t="s">
        <v>39</v>
      </c>
      <c r="C11" s="30"/>
      <c r="D11" s="30"/>
      <c r="E11" s="30"/>
      <c r="F11" s="30"/>
      <c r="G11" s="30"/>
      <c r="H11" s="30"/>
      <c r="I11" s="30"/>
      <c r="J11" s="9"/>
    </row>
    <row r="12" spans="1:10" ht="34.5" customHeight="1">
      <c r="A12" s="31" t="s">
        <v>3</v>
      </c>
      <c r="B12" s="32" t="s">
        <v>4</v>
      </c>
      <c r="C12" s="33">
        <v>1000000000</v>
      </c>
      <c r="D12" s="33">
        <v>2500000000</v>
      </c>
      <c r="E12" s="33">
        <f>SUM(C12:D12)</f>
        <v>3500000000</v>
      </c>
      <c r="F12" s="5">
        <v>8898915222</v>
      </c>
      <c r="G12" s="5">
        <v>108598725</v>
      </c>
      <c r="H12" s="33">
        <f>SUM(F12:G12)</f>
        <v>9007513947</v>
      </c>
      <c r="I12" s="41">
        <f>(E12-H12)</f>
        <v>-5507513947</v>
      </c>
      <c r="J12" s="92">
        <f>+H12/E12</f>
        <v>2.5735754134285713</v>
      </c>
    </row>
    <row r="13" spans="1:10" ht="34.5" customHeight="1">
      <c r="A13" s="31" t="s">
        <v>12</v>
      </c>
      <c r="B13" s="32" t="s">
        <v>27</v>
      </c>
      <c r="C13" s="33">
        <v>200000000</v>
      </c>
      <c r="D13" s="33">
        <v>0</v>
      </c>
      <c r="E13" s="33">
        <f>SUM(C13:D13)</f>
        <v>200000000</v>
      </c>
      <c r="F13" s="5">
        <v>4262600</v>
      </c>
      <c r="G13" s="5">
        <v>2345000</v>
      </c>
      <c r="H13" s="33">
        <f>SUM(F13:G13)</f>
        <v>6607600</v>
      </c>
      <c r="I13" s="41">
        <f>(E13-H13)</f>
        <v>193392400</v>
      </c>
      <c r="J13" s="92">
        <f>+H13/E13</f>
        <v>0.033038</v>
      </c>
    </row>
    <row r="14" spans="1:10" ht="34.5" customHeight="1">
      <c r="A14" s="31" t="s">
        <v>42</v>
      </c>
      <c r="B14" s="32" t="s">
        <v>47</v>
      </c>
      <c r="C14" s="33">
        <v>1000000000</v>
      </c>
      <c r="D14" s="33">
        <v>0</v>
      </c>
      <c r="E14" s="33">
        <f>SUM(C14:D14)</f>
        <v>1000000000</v>
      </c>
      <c r="F14" s="5">
        <v>0</v>
      </c>
      <c r="G14" s="5">
        <v>0</v>
      </c>
      <c r="H14" s="33">
        <f>SUM(F14:G14)</f>
        <v>0</v>
      </c>
      <c r="I14" s="41">
        <f>(E14-H14)</f>
        <v>1000000000</v>
      </c>
      <c r="J14" s="92">
        <f>+H14/E14</f>
        <v>0</v>
      </c>
    </row>
    <row r="15" spans="1:10" ht="34.5" customHeight="1" thickBot="1">
      <c r="A15" s="3" t="s">
        <v>65</v>
      </c>
      <c r="B15" s="13" t="s">
        <v>66</v>
      </c>
      <c r="C15" s="33">
        <v>30000000</v>
      </c>
      <c r="D15" s="33">
        <v>0</v>
      </c>
      <c r="E15" s="33">
        <f>SUM(C15:D15)</f>
        <v>30000000</v>
      </c>
      <c r="F15" s="5">
        <v>0</v>
      </c>
      <c r="G15" s="5">
        <v>0</v>
      </c>
      <c r="H15" s="33">
        <f>SUM(F15:G15)</f>
        <v>0</v>
      </c>
      <c r="I15" s="41">
        <f>(E15-H15)</f>
        <v>30000000</v>
      </c>
      <c r="J15" s="92">
        <f>+H15/E15</f>
        <v>0</v>
      </c>
    </row>
    <row r="16" spans="1:10" ht="34.5" customHeight="1" thickBot="1">
      <c r="A16" s="34" t="s">
        <v>0</v>
      </c>
      <c r="B16" s="35" t="s">
        <v>45</v>
      </c>
      <c r="C16" s="36">
        <f aca="true" t="shared" si="0" ref="C16:I16">SUM(C12:C15)</f>
        <v>2230000000</v>
      </c>
      <c r="D16" s="36">
        <f t="shared" si="0"/>
        <v>2500000000</v>
      </c>
      <c r="E16" s="36">
        <f t="shared" si="0"/>
        <v>4730000000</v>
      </c>
      <c r="F16" s="36">
        <f t="shared" si="0"/>
        <v>8903177822</v>
      </c>
      <c r="G16" s="36">
        <f t="shared" si="0"/>
        <v>110943725</v>
      </c>
      <c r="H16" s="36">
        <f t="shared" si="0"/>
        <v>9014121547</v>
      </c>
      <c r="I16" s="36">
        <f t="shared" si="0"/>
        <v>-4284121547</v>
      </c>
      <c r="J16" s="93">
        <f>+H16/E16</f>
        <v>1.9057339422832982</v>
      </c>
    </row>
    <row r="17" spans="1:10" ht="34.5" customHeight="1">
      <c r="A17" s="29" t="s">
        <v>0</v>
      </c>
      <c r="B17" s="24" t="s">
        <v>40</v>
      </c>
      <c r="C17" s="30"/>
      <c r="D17" s="30"/>
      <c r="E17" s="30"/>
      <c r="F17" s="30"/>
      <c r="G17" s="30"/>
      <c r="H17" s="30"/>
      <c r="I17" s="30"/>
      <c r="J17" s="9"/>
    </row>
    <row r="18" spans="1:10" ht="34.5" customHeight="1">
      <c r="A18" s="31" t="s">
        <v>6</v>
      </c>
      <c r="B18" s="32" t="s">
        <v>7</v>
      </c>
      <c r="C18" s="33">
        <v>500000000</v>
      </c>
      <c r="D18" s="33">
        <v>3601000000</v>
      </c>
      <c r="E18" s="33">
        <f aca="true" t="shared" si="1" ref="E18:E24">SUM(C18:D18)</f>
        <v>4101000000</v>
      </c>
      <c r="F18" s="5">
        <v>1655774761.63</v>
      </c>
      <c r="G18" s="5">
        <v>88981134.89</v>
      </c>
      <c r="H18" s="33">
        <f aca="true" t="shared" si="2" ref="H18:H24">SUM(F18:G18)</f>
        <v>1744755896.5200002</v>
      </c>
      <c r="I18" s="41">
        <f aca="true" t="shared" si="3" ref="I18:I25">(E18-H18)</f>
        <v>2356244103.4799995</v>
      </c>
      <c r="J18" s="92">
        <f>+H18/E18</f>
        <v>0.4254464512362839</v>
      </c>
    </row>
    <row r="19" spans="1:10" ht="34.5" customHeight="1">
      <c r="A19" s="3" t="s">
        <v>57</v>
      </c>
      <c r="B19" s="13" t="s">
        <v>58</v>
      </c>
      <c r="C19" s="33">
        <v>2000000</v>
      </c>
      <c r="D19" s="33">
        <v>0</v>
      </c>
      <c r="E19" s="33">
        <f t="shared" si="1"/>
        <v>2000000</v>
      </c>
      <c r="F19" s="5">
        <v>1904000</v>
      </c>
      <c r="G19" s="5">
        <v>50000</v>
      </c>
      <c r="H19" s="33">
        <f t="shared" si="2"/>
        <v>1954000</v>
      </c>
      <c r="I19" s="41">
        <f t="shared" si="3"/>
        <v>46000</v>
      </c>
      <c r="J19" s="92">
        <f>+H19/E19</f>
        <v>0.977</v>
      </c>
    </row>
    <row r="20" spans="1:10" ht="34.5" customHeight="1">
      <c r="A20" s="3" t="s">
        <v>59</v>
      </c>
      <c r="B20" s="13" t="s">
        <v>60</v>
      </c>
      <c r="C20" s="33">
        <v>20000000</v>
      </c>
      <c r="D20" s="33">
        <v>0</v>
      </c>
      <c r="E20" s="33">
        <f t="shared" si="1"/>
        <v>20000000</v>
      </c>
      <c r="F20" s="5">
        <v>0</v>
      </c>
      <c r="G20" s="5">
        <v>0</v>
      </c>
      <c r="H20" s="33">
        <f t="shared" si="2"/>
        <v>0</v>
      </c>
      <c r="I20" s="41">
        <f t="shared" si="3"/>
        <v>20000000</v>
      </c>
      <c r="J20" s="92">
        <f aca="true" t="shared" si="4" ref="J20:J30">+H20/E20</f>
        <v>0</v>
      </c>
    </row>
    <row r="21" spans="1:10" ht="34.5" customHeight="1">
      <c r="A21" s="31" t="s">
        <v>9</v>
      </c>
      <c r="B21" s="13" t="s">
        <v>70</v>
      </c>
      <c r="C21" s="33">
        <v>32000000</v>
      </c>
      <c r="D21" s="33">
        <v>0</v>
      </c>
      <c r="E21" s="33">
        <f t="shared" si="1"/>
        <v>32000000</v>
      </c>
      <c r="F21" s="5">
        <v>19417500</v>
      </c>
      <c r="G21" s="5">
        <v>2422500</v>
      </c>
      <c r="H21" s="33">
        <f t="shared" si="2"/>
        <v>21840000</v>
      </c>
      <c r="I21" s="41">
        <f t="shared" si="3"/>
        <v>10160000</v>
      </c>
      <c r="J21" s="92">
        <f t="shared" si="4"/>
        <v>0.6825</v>
      </c>
    </row>
    <row r="22" spans="1:10" ht="34.5" customHeight="1">
      <c r="A22" s="31" t="s">
        <v>26</v>
      </c>
      <c r="B22" s="32" t="s">
        <v>30</v>
      </c>
      <c r="C22" s="33">
        <v>65000000</v>
      </c>
      <c r="D22" s="33">
        <v>0</v>
      </c>
      <c r="E22" s="33">
        <f t="shared" si="1"/>
        <v>65000000</v>
      </c>
      <c r="F22" s="5">
        <v>37184066.71</v>
      </c>
      <c r="G22" s="5">
        <v>4995195.01</v>
      </c>
      <c r="H22" s="33">
        <f t="shared" si="2"/>
        <v>42179261.72</v>
      </c>
      <c r="I22" s="41">
        <f t="shared" si="3"/>
        <v>22820738.28</v>
      </c>
      <c r="J22" s="92">
        <f t="shared" si="4"/>
        <v>0.6489117187692307</v>
      </c>
    </row>
    <row r="23" spans="1:10" ht="34.5" customHeight="1">
      <c r="A23" s="3" t="s">
        <v>29</v>
      </c>
      <c r="B23" s="13" t="s">
        <v>25</v>
      </c>
      <c r="C23" s="33">
        <v>10000000</v>
      </c>
      <c r="D23" s="33">
        <v>0</v>
      </c>
      <c r="E23" s="33">
        <f t="shared" si="1"/>
        <v>10000000</v>
      </c>
      <c r="F23" s="5">
        <v>3157750</v>
      </c>
      <c r="G23" s="5">
        <v>2000000</v>
      </c>
      <c r="H23" s="33">
        <f t="shared" si="2"/>
        <v>5157750</v>
      </c>
      <c r="I23" s="41">
        <f t="shared" si="3"/>
        <v>4842250</v>
      </c>
      <c r="J23" s="92">
        <f t="shared" si="4"/>
        <v>0.515775</v>
      </c>
    </row>
    <row r="24" spans="1:10" ht="34.5" customHeight="1">
      <c r="A24" s="31" t="s">
        <v>10</v>
      </c>
      <c r="B24" s="32" t="s">
        <v>11</v>
      </c>
      <c r="C24" s="33">
        <v>4700000000</v>
      </c>
      <c r="D24" s="33">
        <v>0</v>
      </c>
      <c r="E24" s="33">
        <f t="shared" si="1"/>
        <v>4700000000</v>
      </c>
      <c r="F24" s="5">
        <v>2917042749.54</v>
      </c>
      <c r="G24" s="5">
        <v>398527569.57</v>
      </c>
      <c r="H24" s="33">
        <f t="shared" si="2"/>
        <v>3315570319.11</v>
      </c>
      <c r="I24" s="41">
        <f t="shared" si="3"/>
        <v>1384429680.8899999</v>
      </c>
      <c r="J24" s="92">
        <f t="shared" si="4"/>
        <v>0.7054404934276596</v>
      </c>
    </row>
    <row r="25" spans="1:10" ht="34.5" customHeight="1" thickBot="1">
      <c r="A25" s="3" t="s">
        <v>61</v>
      </c>
      <c r="B25" s="13" t="s">
        <v>62</v>
      </c>
      <c r="C25" s="33">
        <v>2000000</v>
      </c>
      <c r="D25" s="33">
        <v>0</v>
      </c>
      <c r="E25" s="33">
        <f>SUM(C25:D25)</f>
        <v>2000000</v>
      </c>
      <c r="F25" s="5">
        <v>0</v>
      </c>
      <c r="G25" s="5">
        <v>0</v>
      </c>
      <c r="H25" s="33">
        <f>SUM(F25:G25)</f>
        <v>0</v>
      </c>
      <c r="I25" s="41">
        <f t="shared" si="3"/>
        <v>2000000</v>
      </c>
      <c r="J25" s="92">
        <f t="shared" si="4"/>
        <v>0</v>
      </c>
    </row>
    <row r="26" spans="1:10" ht="34.5" customHeight="1" thickBot="1">
      <c r="A26" s="34" t="s">
        <v>0</v>
      </c>
      <c r="B26" s="35" t="s">
        <v>45</v>
      </c>
      <c r="C26" s="36">
        <f aca="true" t="shared" si="5" ref="C26:I26">SUM(C18:C25)</f>
        <v>5331000000</v>
      </c>
      <c r="D26" s="36">
        <f t="shared" si="5"/>
        <v>3601000000</v>
      </c>
      <c r="E26" s="36">
        <f t="shared" si="5"/>
        <v>8932000000</v>
      </c>
      <c r="F26" s="36">
        <f t="shared" si="5"/>
        <v>4634480827.88</v>
      </c>
      <c r="G26" s="36">
        <f t="shared" si="5"/>
        <v>496976399.47</v>
      </c>
      <c r="H26" s="36">
        <f t="shared" si="5"/>
        <v>5131457227.35</v>
      </c>
      <c r="I26" s="36">
        <f t="shared" si="5"/>
        <v>3800542772.6499996</v>
      </c>
      <c r="J26" s="93">
        <f t="shared" si="4"/>
        <v>0.5745026004646216</v>
      </c>
    </row>
    <row r="27" spans="1:10" ht="34.5" customHeight="1">
      <c r="A27" s="29"/>
      <c r="B27" s="24" t="s">
        <v>41</v>
      </c>
      <c r="C27" s="30"/>
      <c r="D27" s="30"/>
      <c r="E27" s="30"/>
      <c r="F27" s="30"/>
      <c r="G27" s="30"/>
      <c r="H27" s="30"/>
      <c r="I27" s="30"/>
      <c r="J27" s="9"/>
    </row>
    <row r="28" spans="1:10" ht="34.5" customHeight="1" thickBot="1">
      <c r="A28" s="31" t="s">
        <v>8</v>
      </c>
      <c r="B28" s="32" t="s">
        <v>28</v>
      </c>
      <c r="C28" s="33">
        <v>0</v>
      </c>
      <c r="D28" s="33">
        <v>5000000000</v>
      </c>
      <c r="E28" s="33">
        <f>SUM(C28:D28)</f>
        <v>5000000000</v>
      </c>
      <c r="F28" s="5">
        <v>1467386619.94</v>
      </c>
      <c r="G28" s="5">
        <v>0</v>
      </c>
      <c r="H28" s="33">
        <f>SUM(F28:G28)</f>
        <v>1467386619.94</v>
      </c>
      <c r="I28" s="41">
        <f>(E28-H28)</f>
        <v>3532613380.06</v>
      </c>
      <c r="J28" s="92">
        <f t="shared" si="4"/>
        <v>0.293477323988</v>
      </c>
    </row>
    <row r="29" spans="1:10" ht="34.5" customHeight="1" thickBot="1">
      <c r="A29" s="34" t="s">
        <v>0</v>
      </c>
      <c r="B29" s="35" t="s">
        <v>45</v>
      </c>
      <c r="C29" s="36">
        <f aca="true" t="shared" si="6" ref="C29:I29">SUM(C27:C28)</f>
        <v>0</v>
      </c>
      <c r="D29" s="36">
        <f t="shared" si="6"/>
        <v>5000000000</v>
      </c>
      <c r="E29" s="36">
        <f t="shared" si="6"/>
        <v>5000000000</v>
      </c>
      <c r="F29" s="36">
        <f t="shared" si="6"/>
        <v>1467386619.94</v>
      </c>
      <c r="G29" s="36">
        <f t="shared" si="6"/>
        <v>0</v>
      </c>
      <c r="H29" s="36">
        <f t="shared" si="6"/>
        <v>1467386619.94</v>
      </c>
      <c r="I29" s="36">
        <f t="shared" si="6"/>
        <v>3532613380.06</v>
      </c>
      <c r="J29" s="93">
        <f t="shared" si="4"/>
        <v>0.293477323988</v>
      </c>
    </row>
    <row r="30" spans="1:10" ht="34.5" customHeight="1" thickBot="1">
      <c r="A30" s="37"/>
      <c r="B30" s="35" t="s">
        <v>46</v>
      </c>
      <c r="C30" s="36">
        <f aca="true" t="shared" si="7" ref="C30:I30">SUM(C16,C26,C29)</f>
        <v>7561000000</v>
      </c>
      <c r="D30" s="36">
        <f t="shared" si="7"/>
        <v>11101000000</v>
      </c>
      <c r="E30" s="36">
        <f t="shared" si="7"/>
        <v>18662000000</v>
      </c>
      <c r="F30" s="36">
        <f t="shared" si="7"/>
        <v>15005045269.820002</v>
      </c>
      <c r="G30" s="36">
        <f t="shared" si="7"/>
        <v>607920124.47</v>
      </c>
      <c r="H30" s="36">
        <f t="shared" si="7"/>
        <v>15612965394.29</v>
      </c>
      <c r="I30" s="36">
        <f t="shared" si="7"/>
        <v>3049034605.7099996</v>
      </c>
      <c r="J30" s="93">
        <f t="shared" si="4"/>
        <v>0.836618014912121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printOptions/>
  <pageMargins left="0" right="0" top="0" bottom="0" header="0.5118110236220472" footer="0.5118110236220472"/>
  <pageSetup horizontalDpi="600" verticalDpi="600" orientation="landscape" paperSize="9" scale="58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ALBERT</cp:lastModifiedBy>
  <cp:lastPrinted>2021-06-28T15:27:52Z</cp:lastPrinted>
  <dcterms:created xsi:type="dcterms:W3CDTF">2015-02-24T11:11:15Z</dcterms:created>
  <dcterms:modified xsi:type="dcterms:W3CDTF">2021-06-28T16:32:47Z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